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28800" windowHeight="13020" tabRatio="511" activeTab="1"/>
  </bookViews>
  <sheets>
    <sheet name="Oferty" sheetId="1" r:id="rId1"/>
    <sheet name="Arkusz1" sheetId="5" r:id="rId2"/>
    <sheet name="Przeliczenie CAD" sheetId="2" r:id="rId3"/>
    <sheet name="Podsumowanie A" sheetId="3" r:id="rId4"/>
    <sheet name="Podsumowanie B" sheetId="4" r:id="rId5"/>
  </sheets>
  <definedNames>
    <definedName name="OLE_LINK1" localSheetId="1">Arkusz1!$A$4</definedName>
    <definedName name="OLE_LINK5" localSheetId="1">Arkusz1!#REF!</definedName>
  </definedNames>
  <calcPr calcId="152511"/>
</workbook>
</file>

<file path=xl/calcChain.xml><?xml version="1.0" encoding="utf-8"?>
<calcChain xmlns="http://schemas.openxmlformats.org/spreadsheetml/2006/main">
  <c r="R122" i="5" l="1"/>
  <c r="W10" i="5"/>
  <c r="W25" i="5"/>
  <c r="W40" i="5"/>
  <c r="W58" i="5"/>
  <c r="W75" i="5"/>
  <c r="W90" i="5"/>
  <c r="T90" i="5"/>
  <c r="Q90" i="5"/>
  <c r="N90" i="5"/>
  <c r="K90" i="5"/>
  <c r="H90" i="5"/>
  <c r="T75" i="5"/>
  <c r="Q75" i="5"/>
  <c r="N75" i="5"/>
  <c r="K75" i="5"/>
  <c r="H75" i="5"/>
  <c r="T58" i="5"/>
  <c r="Q58" i="5"/>
  <c r="N58" i="5"/>
  <c r="K58" i="5"/>
  <c r="H58" i="5"/>
  <c r="T40" i="5"/>
  <c r="Q40" i="5"/>
  <c r="N40" i="5"/>
  <c r="K40" i="5"/>
  <c r="H40" i="5"/>
  <c r="T25" i="5"/>
  <c r="Q25" i="5"/>
  <c r="N25" i="5"/>
  <c r="K25" i="5"/>
  <c r="H25" i="5"/>
  <c r="T10" i="5"/>
  <c r="Q10" i="5"/>
  <c r="N10" i="5"/>
  <c r="K10" i="5"/>
  <c r="H10" i="5"/>
  <c r="W165" i="5" l="1"/>
  <c r="X164" i="5"/>
  <c r="X163" i="5"/>
  <c r="X162" i="5"/>
  <c r="X161" i="5"/>
  <c r="X160" i="5"/>
  <c r="X159" i="5"/>
  <c r="X158" i="5"/>
  <c r="X157" i="5"/>
  <c r="X144" i="5"/>
  <c r="X143" i="5"/>
  <c r="X142" i="5"/>
  <c r="X141" i="5"/>
  <c r="X138" i="5"/>
  <c r="X137" i="5"/>
  <c r="X136" i="5"/>
  <c r="X133" i="5"/>
  <c r="X132" i="5"/>
  <c r="X131" i="5"/>
  <c r="X130" i="5"/>
  <c r="X128" i="5"/>
  <c r="X127" i="5"/>
  <c r="X126" i="5"/>
  <c r="X124" i="5"/>
  <c r="X123" i="5"/>
  <c r="X122" i="5"/>
  <c r="X121" i="5"/>
  <c r="X89" i="5"/>
  <c r="X88" i="5"/>
  <c r="X87" i="5"/>
  <c r="X86" i="5"/>
  <c r="X85" i="5"/>
  <c r="W77" i="5"/>
  <c r="X74" i="5"/>
  <c r="X72" i="5"/>
  <c r="X70" i="5"/>
  <c r="X69" i="5"/>
  <c r="X67" i="5"/>
  <c r="X66" i="5"/>
  <c r="X57" i="5"/>
  <c r="X56" i="5"/>
  <c r="X55" i="5"/>
  <c r="W60" i="5" s="1"/>
  <c r="W42" i="5"/>
  <c r="X39" i="5"/>
  <c r="X38" i="5"/>
  <c r="X37" i="5"/>
  <c r="X36" i="5"/>
  <c r="X35" i="5"/>
  <c r="X34" i="5"/>
  <c r="X24" i="5"/>
  <c r="X23" i="5"/>
  <c r="X22" i="5"/>
  <c r="X21" i="5"/>
  <c r="X19" i="5"/>
  <c r="X18" i="5"/>
  <c r="X9" i="5"/>
  <c r="X8" i="5"/>
  <c r="X7" i="5"/>
  <c r="T165" i="5"/>
  <c r="U164" i="5"/>
  <c r="U163" i="5"/>
  <c r="U162" i="5"/>
  <c r="U161" i="5"/>
  <c r="U160" i="5"/>
  <c r="U159" i="5"/>
  <c r="U158" i="5"/>
  <c r="U157" i="5"/>
  <c r="U144" i="5"/>
  <c r="U143" i="5"/>
  <c r="U142" i="5"/>
  <c r="U141" i="5"/>
  <c r="U138" i="5"/>
  <c r="U137" i="5"/>
  <c r="U136" i="5"/>
  <c r="U133" i="5"/>
  <c r="U132" i="5"/>
  <c r="U131" i="5"/>
  <c r="U130" i="5"/>
  <c r="U128" i="5"/>
  <c r="U127" i="5"/>
  <c r="U126" i="5"/>
  <c r="U124" i="5"/>
  <c r="U123" i="5"/>
  <c r="U122" i="5"/>
  <c r="U121" i="5"/>
  <c r="U89" i="5"/>
  <c r="U88" i="5"/>
  <c r="U87" i="5"/>
  <c r="U86" i="5"/>
  <c r="U85" i="5"/>
  <c r="U74" i="5"/>
  <c r="U72" i="5"/>
  <c r="U70" i="5"/>
  <c r="U69" i="5"/>
  <c r="U67" i="5"/>
  <c r="U66" i="5"/>
  <c r="U57" i="5"/>
  <c r="U56" i="5"/>
  <c r="U55" i="5"/>
  <c r="T42" i="5"/>
  <c r="U39" i="5"/>
  <c r="U38" i="5"/>
  <c r="U37" i="5"/>
  <c r="U36" i="5"/>
  <c r="U35" i="5"/>
  <c r="U34" i="5"/>
  <c r="U24" i="5"/>
  <c r="U23" i="5"/>
  <c r="U22" i="5"/>
  <c r="U21" i="5"/>
  <c r="U19" i="5"/>
  <c r="U18" i="5"/>
  <c r="U9" i="5"/>
  <c r="U8" i="5"/>
  <c r="U7" i="5"/>
  <c r="Q165" i="5"/>
  <c r="R164" i="5"/>
  <c r="R163" i="5"/>
  <c r="R162" i="5"/>
  <c r="R161" i="5"/>
  <c r="R160" i="5"/>
  <c r="R159" i="5"/>
  <c r="R158" i="5"/>
  <c r="R157" i="5"/>
  <c r="R144" i="5"/>
  <c r="R143" i="5"/>
  <c r="R142" i="5"/>
  <c r="R141" i="5"/>
  <c r="R138" i="5"/>
  <c r="R137" i="5"/>
  <c r="R136" i="5"/>
  <c r="R133" i="5"/>
  <c r="R132" i="5"/>
  <c r="R131" i="5"/>
  <c r="R130" i="5"/>
  <c r="R128" i="5"/>
  <c r="R127" i="5"/>
  <c r="R126" i="5"/>
  <c r="R124" i="5"/>
  <c r="R123" i="5"/>
  <c r="R121" i="5"/>
  <c r="R89" i="5"/>
  <c r="R88" i="5"/>
  <c r="R87" i="5"/>
  <c r="R86" i="5"/>
  <c r="R85" i="5"/>
  <c r="R74" i="5"/>
  <c r="R72" i="5"/>
  <c r="R70" i="5"/>
  <c r="R69" i="5"/>
  <c r="R67" i="5"/>
  <c r="R66" i="5"/>
  <c r="R57" i="5"/>
  <c r="R56" i="5"/>
  <c r="R55" i="5"/>
  <c r="Q42" i="5"/>
  <c r="R39" i="5"/>
  <c r="R38" i="5"/>
  <c r="R37" i="5"/>
  <c r="R36" i="5"/>
  <c r="R35" i="5"/>
  <c r="R34" i="5"/>
  <c r="R24" i="5"/>
  <c r="R23" i="5"/>
  <c r="R22" i="5"/>
  <c r="R21" i="5"/>
  <c r="R19" i="5"/>
  <c r="R18" i="5"/>
  <c r="R9" i="5"/>
  <c r="R8" i="5"/>
  <c r="R7" i="5"/>
  <c r="Q11" i="5" l="1"/>
  <c r="T60" i="5"/>
  <c r="T27" i="5"/>
  <c r="X165" i="5"/>
  <c r="U165" i="5"/>
  <c r="R165" i="5"/>
  <c r="W92" i="5"/>
  <c r="T92" i="5"/>
  <c r="Q92" i="5"/>
  <c r="T77" i="5"/>
  <c r="Q77" i="5"/>
  <c r="Q60" i="5"/>
  <c r="W27" i="5"/>
  <c r="W11" i="5"/>
  <c r="T11" i="5"/>
  <c r="Q27" i="5"/>
  <c r="G40" i="5"/>
  <c r="K42" i="5"/>
  <c r="H42" i="5"/>
  <c r="D40" i="5"/>
  <c r="F40" i="5" l="1"/>
  <c r="F93" i="5" s="1"/>
  <c r="F165" i="5" s="1"/>
  <c r="D42" i="5"/>
  <c r="N42" i="5"/>
  <c r="J40" i="5"/>
  <c r="D165" i="5"/>
  <c r="N165" i="5" l="1"/>
  <c r="O164" i="5"/>
  <c r="O163" i="5"/>
  <c r="O162" i="5"/>
  <c r="O161" i="5"/>
  <c r="O160" i="5"/>
  <c r="O159" i="5"/>
  <c r="O158" i="5"/>
  <c r="O157" i="5"/>
  <c r="O144" i="5"/>
  <c r="O143" i="5"/>
  <c r="O142" i="5"/>
  <c r="O141" i="5"/>
  <c r="O138" i="5"/>
  <c r="O137" i="5"/>
  <c r="O136" i="5"/>
  <c r="O133" i="5"/>
  <c r="O132" i="5"/>
  <c r="O131" i="5"/>
  <c r="O130" i="5"/>
  <c r="O128" i="5"/>
  <c r="O127" i="5"/>
  <c r="O126" i="5"/>
  <c r="O124" i="5"/>
  <c r="O123" i="5"/>
  <c r="O122" i="5"/>
  <c r="O121" i="5"/>
  <c r="O89" i="5"/>
  <c r="O88" i="5"/>
  <c r="O87" i="5"/>
  <c r="O86" i="5"/>
  <c r="O85" i="5"/>
  <c r="O74" i="5"/>
  <c r="O72" i="5"/>
  <c r="O70" i="5"/>
  <c r="O69" i="5"/>
  <c r="O67" i="5"/>
  <c r="O66" i="5"/>
  <c r="O57" i="5"/>
  <c r="O56" i="5"/>
  <c r="O55" i="5"/>
  <c r="O39" i="5"/>
  <c r="O38" i="5"/>
  <c r="O37" i="5"/>
  <c r="O36" i="5"/>
  <c r="O35" i="5"/>
  <c r="O34" i="5"/>
  <c r="O24" i="5"/>
  <c r="O23" i="5"/>
  <c r="O22" i="5"/>
  <c r="O21" i="5"/>
  <c r="O19" i="5"/>
  <c r="O18" i="5"/>
  <c r="O9" i="5"/>
  <c r="O8" i="5"/>
  <c r="O7" i="5"/>
  <c r="N11" i="5" l="1"/>
  <c r="N60" i="5"/>
  <c r="O165" i="5"/>
  <c r="N92" i="5"/>
  <c r="N77" i="5"/>
  <c r="N27" i="5"/>
  <c r="D90" i="5" l="1"/>
  <c r="M90" i="5" l="1"/>
  <c r="K165" i="5"/>
  <c r="L164" i="5"/>
  <c r="L163" i="5"/>
  <c r="L162" i="5"/>
  <c r="L161" i="5"/>
  <c r="L160" i="5"/>
  <c r="L159" i="5"/>
  <c r="L158" i="5"/>
  <c r="L157" i="5"/>
  <c r="L144" i="5"/>
  <c r="L143" i="5"/>
  <c r="L142" i="5"/>
  <c r="L141" i="5"/>
  <c r="L138" i="5"/>
  <c r="L137" i="5"/>
  <c r="L136" i="5"/>
  <c r="L133" i="5"/>
  <c r="L132" i="5"/>
  <c r="L131" i="5"/>
  <c r="L130" i="5"/>
  <c r="L128" i="5"/>
  <c r="L127" i="5"/>
  <c r="L126" i="5"/>
  <c r="L124" i="5"/>
  <c r="L123" i="5"/>
  <c r="L122" i="5"/>
  <c r="L121" i="5"/>
  <c r="J90" i="5"/>
  <c r="L89" i="5"/>
  <c r="L88" i="5"/>
  <c r="L87" i="5"/>
  <c r="L86" i="5"/>
  <c r="L85" i="5"/>
  <c r="L74" i="5"/>
  <c r="L72" i="5"/>
  <c r="L70" i="5"/>
  <c r="L69" i="5"/>
  <c r="L67" i="5"/>
  <c r="L66" i="5"/>
  <c r="L57" i="5"/>
  <c r="L56" i="5"/>
  <c r="L55" i="5"/>
  <c r="L39" i="5"/>
  <c r="L38" i="5"/>
  <c r="L37" i="5"/>
  <c r="L36" i="5"/>
  <c r="L35" i="5"/>
  <c r="L34" i="5"/>
  <c r="L24" i="5"/>
  <c r="L23" i="5"/>
  <c r="L22" i="5"/>
  <c r="L21" i="5"/>
  <c r="L19" i="5"/>
  <c r="L18" i="5"/>
  <c r="L9" i="5"/>
  <c r="L8" i="5"/>
  <c r="L7" i="5"/>
  <c r="K77" i="5" l="1"/>
  <c r="K60" i="5"/>
  <c r="L165" i="5"/>
  <c r="K27" i="5"/>
  <c r="K92" i="5"/>
  <c r="K11" i="5"/>
  <c r="D10" i="5" l="1"/>
  <c r="M10" i="5" l="1"/>
  <c r="J10" i="5"/>
  <c r="G90" i="5"/>
  <c r="D75" i="5"/>
  <c r="G10" i="5"/>
  <c r="G75" i="5" l="1"/>
  <c r="J75" i="5"/>
  <c r="M75" i="5"/>
  <c r="D25" i="5"/>
  <c r="I39" i="5"/>
  <c r="I38" i="5"/>
  <c r="J25" i="5" l="1"/>
  <c r="M25" i="5"/>
  <c r="G25" i="5"/>
  <c r="I9" i="5"/>
  <c r="H165" i="5"/>
  <c r="E39" i="5"/>
  <c r="E38" i="5"/>
  <c r="E9" i="5"/>
  <c r="E7" i="5" l="1"/>
  <c r="E8" i="5"/>
  <c r="E18" i="5"/>
  <c r="E19" i="5"/>
  <c r="E21" i="5"/>
  <c r="E22" i="5"/>
  <c r="E23" i="5"/>
  <c r="E24" i="5"/>
  <c r="E34" i="5"/>
  <c r="E35" i="5"/>
  <c r="E36" i="5"/>
  <c r="E37" i="5"/>
  <c r="E55" i="5"/>
  <c r="E56" i="5"/>
  <c r="E57" i="5"/>
  <c r="D58" i="5"/>
  <c r="E66" i="5"/>
  <c r="E67" i="5"/>
  <c r="E69" i="5"/>
  <c r="E70" i="5"/>
  <c r="E72" i="5"/>
  <c r="E74" i="5"/>
  <c r="E85" i="5"/>
  <c r="E86" i="5"/>
  <c r="E87" i="5"/>
  <c r="E88" i="5"/>
  <c r="E89" i="5"/>
  <c r="E121" i="5"/>
  <c r="E122" i="5"/>
  <c r="E123" i="5"/>
  <c r="E124" i="5"/>
  <c r="E126" i="5"/>
  <c r="E127" i="5"/>
  <c r="E128" i="5"/>
  <c r="E130" i="5"/>
  <c r="E131" i="5"/>
  <c r="E132" i="5"/>
  <c r="E133" i="5"/>
  <c r="E136" i="5"/>
  <c r="E137" i="5"/>
  <c r="E138" i="5"/>
  <c r="E141" i="5"/>
  <c r="E142" i="5"/>
  <c r="E143" i="5"/>
  <c r="E144" i="5"/>
  <c r="E157" i="5"/>
  <c r="E158" i="5"/>
  <c r="E159" i="5"/>
  <c r="E160" i="5"/>
  <c r="E161" i="5"/>
  <c r="E162" i="5"/>
  <c r="E163" i="5"/>
  <c r="E164" i="5"/>
  <c r="I164" i="5"/>
  <c r="I163" i="5"/>
  <c r="I162" i="5"/>
  <c r="I161" i="5"/>
  <c r="I160" i="5"/>
  <c r="I159" i="5"/>
  <c r="I158" i="5"/>
  <c r="I157" i="5"/>
  <c r="I144" i="5"/>
  <c r="I143" i="5"/>
  <c r="I142" i="5"/>
  <c r="I141" i="5"/>
  <c r="I138" i="5"/>
  <c r="I137" i="5"/>
  <c r="I136" i="5"/>
  <c r="I133" i="5"/>
  <c r="I132" i="5"/>
  <c r="I131" i="5"/>
  <c r="I130" i="5"/>
  <c r="I128" i="5"/>
  <c r="I127" i="5"/>
  <c r="I126" i="5"/>
  <c r="I124" i="5"/>
  <c r="I123" i="5"/>
  <c r="I122" i="5"/>
  <c r="I121" i="5"/>
  <c r="I89" i="5"/>
  <c r="I88" i="5"/>
  <c r="I87" i="5"/>
  <c r="I86" i="5"/>
  <c r="I85" i="5"/>
  <c r="I74" i="5"/>
  <c r="I72" i="5"/>
  <c r="I70" i="5"/>
  <c r="I69" i="5"/>
  <c r="I67" i="5"/>
  <c r="I66" i="5"/>
  <c r="I57" i="5"/>
  <c r="I56" i="5"/>
  <c r="I55" i="5"/>
  <c r="I37" i="5"/>
  <c r="I36" i="5"/>
  <c r="I35" i="5"/>
  <c r="I34" i="5"/>
  <c r="I24" i="5"/>
  <c r="I23" i="5"/>
  <c r="I22" i="5"/>
  <c r="I21" i="5"/>
  <c r="I19" i="5"/>
  <c r="I18" i="5"/>
  <c r="I8" i="5"/>
  <c r="I7" i="5"/>
  <c r="J58" i="5" l="1"/>
  <c r="J93" i="5" s="1"/>
  <c r="G58" i="5"/>
  <c r="G93" i="5" s="1"/>
  <c r="G165" i="5" s="1"/>
  <c r="M58" i="5"/>
  <c r="M93" i="5" s="1"/>
  <c r="M165" i="5" s="1"/>
  <c r="E165" i="5"/>
  <c r="H27" i="5"/>
  <c r="H11" i="5"/>
  <c r="H92" i="5"/>
  <c r="D11" i="5"/>
  <c r="H77" i="5"/>
  <c r="D92" i="5"/>
  <c r="D77" i="5"/>
  <c r="D27" i="5"/>
  <c r="I165" i="5"/>
  <c r="D60" i="5"/>
  <c r="H60" i="5"/>
  <c r="G4" i="1"/>
  <c r="H4" i="1"/>
  <c r="I4" i="1"/>
  <c r="J4" i="1"/>
  <c r="F4" i="1"/>
  <c r="G74" i="1"/>
  <c r="H74" i="1"/>
  <c r="I74" i="1"/>
  <c r="J74" i="1"/>
  <c r="F74" i="1"/>
  <c r="G41" i="1"/>
  <c r="H41" i="1"/>
  <c r="I41" i="1"/>
  <c r="J41" i="1"/>
  <c r="F41" i="1"/>
  <c r="G33" i="1"/>
  <c r="H33" i="1"/>
  <c r="I33" i="1"/>
  <c r="J33" i="1"/>
  <c r="F33" i="1"/>
  <c r="G26" i="1"/>
  <c r="H26" i="1"/>
  <c r="I26" i="1"/>
  <c r="J26" i="1"/>
  <c r="F26" i="1"/>
  <c r="G20" i="1"/>
  <c r="H20" i="1"/>
  <c r="I20" i="1"/>
  <c r="J20" i="1"/>
  <c r="F20" i="1"/>
  <c r="G11" i="1"/>
  <c r="H11" i="1"/>
  <c r="I11" i="1"/>
  <c r="J11" i="1"/>
  <c r="F11" i="1"/>
  <c r="F66" i="2" l="1"/>
  <c r="G66" i="2"/>
  <c r="H66" i="2"/>
  <c r="I66" i="2"/>
  <c r="J66" i="2"/>
  <c r="K66" i="2"/>
  <c r="L66" i="2"/>
  <c r="M66" i="2"/>
  <c r="N66" i="2"/>
  <c r="F67" i="2"/>
  <c r="G67" i="2"/>
  <c r="H67" i="2"/>
  <c r="I67" i="2"/>
  <c r="J67" i="2"/>
  <c r="K67" i="2"/>
  <c r="L67" i="2"/>
  <c r="M67" i="2"/>
  <c r="N67" i="2"/>
  <c r="F68" i="2"/>
  <c r="G68" i="2"/>
  <c r="H68" i="2"/>
  <c r="I68" i="2"/>
  <c r="J68" i="2"/>
  <c r="K68" i="2"/>
  <c r="L68" i="2"/>
  <c r="M68" i="2"/>
  <c r="N68" i="2"/>
  <c r="F69" i="2"/>
  <c r="G69" i="2"/>
  <c r="H69" i="2"/>
  <c r="I69" i="2"/>
  <c r="J69" i="2"/>
  <c r="K69" i="2"/>
  <c r="L69" i="2"/>
  <c r="M69" i="2"/>
  <c r="N69" i="2"/>
  <c r="F70" i="2"/>
  <c r="G70" i="2"/>
  <c r="H70" i="2"/>
  <c r="I70" i="2"/>
  <c r="J70" i="2"/>
  <c r="K70" i="2"/>
  <c r="L70" i="2"/>
  <c r="M70" i="2"/>
  <c r="N70" i="2"/>
  <c r="F71" i="2"/>
  <c r="G71" i="2"/>
  <c r="H71" i="2"/>
  <c r="I71" i="2"/>
  <c r="J71" i="2"/>
  <c r="K71" i="2"/>
  <c r="L71" i="2"/>
  <c r="M71" i="2"/>
  <c r="N71" i="2"/>
  <c r="F72" i="2"/>
  <c r="G72" i="2"/>
  <c r="H72" i="2"/>
  <c r="I72" i="2"/>
  <c r="J72" i="2"/>
  <c r="K72" i="2"/>
  <c r="L72" i="2"/>
  <c r="M72" i="2"/>
  <c r="N72" i="2"/>
  <c r="F73" i="2"/>
  <c r="G73" i="2"/>
  <c r="H73" i="2"/>
  <c r="I73" i="2"/>
  <c r="J73" i="2"/>
  <c r="K73" i="2"/>
  <c r="L73" i="2"/>
  <c r="M73" i="2"/>
  <c r="N73" i="2"/>
  <c r="E73" i="2"/>
  <c r="E72" i="2"/>
  <c r="E71" i="2"/>
  <c r="E70" i="2"/>
  <c r="E69" i="2"/>
  <c r="E68" i="2"/>
  <c r="E67" i="2"/>
  <c r="E66" i="2"/>
  <c r="F61" i="2"/>
  <c r="G61" i="2"/>
  <c r="H61" i="2"/>
  <c r="I61" i="2"/>
  <c r="J61" i="2"/>
  <c r="K61" i="2"/>
  <c r="L61" i="2"/>
  <c r="M61" i="2"/>
  <c r="N61" i="2"/>
  <c r="F62" i="2"/>
  <c r="G62" i="2"/>
  <c r="H62" i="2"/>
  <c r="I62" i="2"/>
  <c r="J62" i="2"/>
  <c r="K62" i="2"/>
  <c r="L62" i="2"/>
  <c r="M62" i="2"/>
  <c r="N62" i="2"/>
  <c r="F63" i="2"/>
  <c r="G63" i="2"/>
  <c r="H63" i="2"/>
  <c r="I63" i="2"/>
  <c r="J63" i="2"/>
  <c r="K63" i="2"/>
  <c r="L63" i="2"/>
  <c r="M63" i="2"/>
  <c r="N63" i="2"/>
  <c r="F64" i="2"/>
  <c r="G64" i="2"/>
  <c r="H64" i="2"/>
  <c r="I64" i="2"/>
  <c r="J64" i="2"/>
  <c r="K64" i="2"/>
  <c r="L64" i="2"/>
  <c r="M64" i="2"/>
  <c r="N64" i="2"/>
  <c r="E64" i="2"/>
  <c r="E63" i="2"/>
  <c r="E62" i="2"/>
  <c r="E61" i="2"/>
  <c r="F57" i="2"/>
  <c r="G57" i="2"/>
  <c r="H57" i="2"/>
  <c r="I57" i="2"/>
  <c r="J57" i="2"/>
  <c r="K57" i="2"/>
  <c r="L57" i="2"/>
  <c r="M57" i="2"/>
  <c r="N57" i="2"/>
  <c r="F58" i="2"/>
  <c r="G58" i="2"/>
  <c r="H58" i="2"/>
  <c r="I58" i="2"/>
  <c r="J58" i="2"/>
  <c r="K58" i="2"/>
  <c r="L58" i="2"/>
  <c r="M58" i="2"/>
  <c r="N58" i="2"/>
  <c r="F59" i="2"/>
  <c r="G59" i="2"/>
  <c r="H59" i="2"/>
  <c r="I59" i="2"/>
  <c r="J59" i="2"/>
  <c r="K59" i="2"/>
  <c r="L59" i="2"/>
  <c r="M59" i="2"/>
  <c r="N59" i="2"/>
  <c r="E59" i="2"/>
  <c r="E58" i="2"/>
  <c r="E57" i="2"/>
  <c r="F49" i="2"/>
  <c r="G49" i="2"/>
  <c r="H49" i="2"/>
  <c r="I49" i="2"/>
  <c r="J49" i="2"/>
  <c r="K49" i="2"/>
  <c r="L49" i="2"/>
  <c r="M49" i="2"/>
  <c r="N49" i="2"/>
  <c r="F50" i="2"/>
  <c r="G50" i="2"/>
  <c r="H50" i="2"/>
  <c r="I50" i="2"/>
  <c r="J50" i="2"/>
  <c r="K50" i="2"/>
  <c r="L50" i="2"/>
  <c r="M50" i="2"/>
  <c r="N50" i="2"/>
  <c r="F51" i="2"/>
  <c r="G51" i="2"/>
  <c r="H51" i="2"/>
  <c r="I51" i="2"/>
  <c r="J51" i="2"/>
  <c r="K51" i="2"/>
  <c r="L51" i="2"/>
  <c r="M51" i="2"/>
  <c r="N51" i="2"/>
  <c r="F52" i="2"/>
  <c r="G52" i="2"/>
  <c r="H52" i="2"/>
  <c r="I52" i="2"/>
  <c r="J52" i="2"/>
  <c r="K52" i="2"/>
  <c r="L52" i="2"/>
  <c r="M52" i="2"/>
  <c r="N52" i="2"/>
  <c r="F53" i="2"/>
  <c r="G53" i="2"/>
  <c r="H53" i="2"/>
  <c r="I53" i="2"/>
  <c r="J53" i="2"/>
  <c r="K53" i="2"/>
  <c r="L53" i="2"/>
  <c r="M53" i="2"/>
  <c r="N53" i="2"/>
  <c r="F54" i="2"/>
  <c r="G54" i="2"/>
  <c r="H54" i="2"/>
  <c r="I54" i="2"/>
  <c r="J54" i="2"/>
  <c r="K54" i="2"/>
  <c r="L54" i="2"/>
  <c r="M54" i="2"/>
  <c r="N54" i="2"/>
  <c r="F55" i="2"/>
  <c r="G55" i="2"/>
  <c r="H55" i="2"/>
  <c r="I55" i="2"/>
  <c r="J55" i="2"/>
  <c r="K55" i="2"/>
  <c r="L55" i="2"/>
  <c r="M55" i="2"/>
  <c r="N55" i="2"/>
  <c r="E55" i="2"/>
  <c r="E54" i="2"/>
  <c r="E53" i="2"/>
  <c r="E52" i="2"/>
  <c r="E51" i="2"/>
  <c r="E50" i="2"/>
  <c r="E49" i="2"/>
  <c r="G44" i="2"/>
  <c r="H44" i="2"/>
  <c r="I44" i="2"/>
  <c r="J44" i="2"/>
  <c r="K44" i="2"/>
  <c r="L44" i="2"/>
  <c r="M44" i="2"/>
  <c r="N44" i="2"/>
  <c r="G45" i="2"/>
  <c r="H45" i="2"/>
  <c r="I45" i="2"/>
  <c r="J45" i="2"/>
  <c r="K45" i="2"/>
  <c r="L45" i="2"/>
  <c r="M45" i="2"/>
  <c r="N45" i="2"/>
  <c r="G46" i="2"/>
  <c r="H46" i="2"/>
  <c r="I46" i="2"/>
  <c r="J46" i="2"/>
  <c r="K46" i="2"/>
  <c r="L46" i="2"/>
  <c r="M46" i="2"/>
  <c r="N46" i="2"/>
  <c r="G47" i="2"/>
  <c r="H47" i="2"/>
  <c r="I47" i="2"/>
  <c r="J47" i="2"/>
  <c r="K47" i="2"/>
  <c r="L47" i="2"/>
  <c r="M47" i="2"/>
  <c r="N47" i="2"/>
  <c r="AA48" i="2" l="1"/>
  <c r="AB48" i="2"/>
  <c r="AC48" i="2"/>
  <c r="AD48" i="2"/>
  <c r="AE48" i="2"/>
  <c r="AF48" i="2"/>
  <c r="AG48" i="2"/>
  <c r="AH48" i="2"/>
  <c r="AI48" i="2"/>
  <c r="AJ48" i="2"/>
  <c r="AG49" i="2"/>
  <c r="AC51" i="2"/>
  <c r="AA56" i="2"/>
  <c r="AB56" i="2"/>
  <c r="AC56" i="2"/>
  <c r="AD56" i="2"/>
  <c r="AE56" i="2"/>
  <c r="AF56" i="2"/>
  <c r="AG56" i="2"/>
  <c r="AH56" i="2"/>
  <c r="AI56" i="2"/>
  <c r="AJ56" i="2"/>
  <c r="AA60" i="2"/>
  <c r="AB60" i="2"/>
  <c r="AC60" i="2"/>
  <c r="AD60" i="2"/>
  <c r="AE60" i="2"/>
  <c r="AF60" i="2"/>
  <c r="AG60" i="2"/>
  <c r="AH60" i="2"/>
  <c r="AI60" i="2"/>
  <c r="AJ60" i="2"/>
  <c r="AA65" i="2"/>
  <c r="AB65" i="2"/>
  <c r="AC65" i="2"/>
  <c r="AD65" i="2"/>
  <c r="AE65" i="2"/>
  <c r="AF65" i="2"/>
  <c r="AG65" i="2"/>
  <c r="AH65" i="2"/>
  <c r="AI65" i="2"/>
  <c r="AJ65" i="2"/>
  <c r="AA45" i="2"/>
  <c r="AB45" i="2"/>
  <c r="AC45" i="2"/>
  <c r="AD45" i="2"/>
  <c r="AE45" i="2"/>
  <c r="AF45" i="2"/>
  <c r="AG45" i="2"/>
  <c r="AH45" i="2"/>
  <c r="AI45" i="2"/>
  <c r="AJ45" i="2"/>
  <c r="AA46" i="2"/>
  <c r="AB46" i="2"/>
  <c r="AC46" i="2"/>
  <c r="AD46" i="2"/>
  <c r="AE46" i="2"/>
  <c r="AF46" i="2"/>
  <c r="AG46" i="2"/>
  <c r="AH46" i="2"/>
  <c r="AI46" i="2"/>
  <c r="AJ46" i="2"/>
  <c r="AA47" i="2"/>
  <c r="AB47" i="2"/>
  <c r="AC47" i="2"/>
  <c r="AD47" i="2"/>
  <c r="AE47" i="2"/>
  <c r="AF47" i="2"/>
  <c r="AG47" i="2"/>
  <c r="AH47" i="2"/>
  <c r="AI47" i="2"/>
  <c r="AJ47" i="2"/>
  <c r="AA49" i="2"/>
  <c r="AB49" i="2"/>
  <c r="AC49" i="2"/>
  <c r="AD49" i="2"/>
  <c r="AE49" i="2"/>
  <c r="AF49" i="2"/>
  <c r="AH49" i="2"/>
  <c r="AI49" i="2"/>
  <c r="AJ49" i="2"/>
  <c r="AA50" i="2"/>
  <c r="AB50" i="2"/>
  <c r="AC50" i="2"/>
  <c r="AD50" i="2"/>
  <c r="AE50" i="2"/>
  <c r="AF50" i="2"/>
  <c r="AG50" i="2"/>
  <c r="AH50" i="2"/>
  <c r="AI50" i="2"/>
  <c r="AJ50" i="2"/>
  <c r="AA51" i="2"/>
  <c r="AB51" i="2"/>
  <c r="AD51" i="2"/>
  <c r="AE51" i="2"/>
  <c r="AF51" i="2"/>
  <c r="AG51" i="2"/>
  <c r="AH51" i="2"/>
  <c r="AI51" i="2"/>
  <c r="AJ51" i="2"/>
  <c r="AA52" i="2"/>
  <c r="AB52" i="2"/>
  <c r="AC52" i="2"/>
  <c r="AD52" i="2"/>
  <c r="AE52" i="2"/>
  <c r="AF52" i="2"/>
  <c r="AG52" i="2"/>
  <c r="AH52" i="2"/>
  <c r="AI52" i="2"/>
  <c r="AJ52" i="2"/>
  <c r="AA53" i="2"/>
  <c r="AB53" i="2"/>
  <c r="AC53" i="2"/>
  <c r="AD53" i="2"/>
  <c r="AE53" i="2"/>
  <c r="AF53" i="2"/>
  <c r="AG53" i="2"/>
  <c r="AH53" i="2"/>
  <c r="AI53" i="2"/>
  <c r="AJ53" i="2"/>
  <c r="AA54" i="2"/>
  <c r="AB54" i="2"/>
  <c r="AC54" i="2"/>
  <c r="AD54" i="2"/>
  <c r="AE54" i="2"/>
  <c r="AF54" i="2"/>
  <c r="AG54" i="2"/>
  <c r="AH54" i="2"/>
  <c r="AI54" i="2"/>
  <c r="AJ54" i="2"/>
  <c r="AA55" i="2"/>
  <c r="AB55" i="2"/>
  <c r="AC55" i="2"/>
  <c r="AD55" i="2"/>
  <c r="AE55" i="2"/>
  <c r="AF55" i="2"/>
  <c r="AG55" i="2"/>
  <c r="AH55" i="2"/>
  <c r="AI55" i="2"/>
  <c r="AJ55" i="2"/>
  <c r="AA57" i="2"/>
  <c r="AB57" i="2"/>
  <c r="AC57" i="2"/>
  <c r="AD57" i="2"/>
  <c r="AE57" i="2"/>
  <c r="AF57" i="2"/>
  <c r="AG57" i="2"/>
  <c r="AH57" i="2"/>
  <c r="AI57" i="2"/>
  <c r="AJ57" i="2"/>
  <c r="AA58" i="2"/>
  <c r="AB58" i="2"/>
  <c r="AC58" i="2"/>
  <c r="AD58" i="2"/>
  <c r="AE58" i="2"/>
  <c r="AF58" i="2"/>
  <c r="AG58" i="2"/>
  <c r="AH58" i="2"/>
  <c r="AI58" i="2"/>
  <c r="AJ58" i="2"/>
  <c r="AA59" i="2"/>
  <c r="AB59" i="2"/>
  <c r="AC59" i="2"/>
  <c r="AD59" i="2"/>
  <c r="AE59" i="2"/>
  <c r="AF59" i="2"/>
  <c r="AG59" i="2"/>
  <c r="AH59" i="2"/>
  <c r="AI59" i="2"/>
  <c r="AJ59" i="2"/>
  <c r="AA61" i="2"/>
  <c r="AB61" i="2"/>
  <c r="AC61" i="2"/>
  <c r="AD61" i="2"/>
  <c r="AE61" i="2"/>
  <c r="AF61" i="2"/>
  <c r="AG61" i="2"/>
  <c r="AH61" i="2"/>
  <c r="AI61" i="2"/>
  <c r="AJ61" i="2"/>
  <c r="AA62" i="2"/>
  <c r="AB62" i="2"/>
  <c r="AC62" i="2"/>
  <c r="AD62" i="2"/>
  <c r="AE62" i="2"/>
  <c r="AF62" i="2"/>
  <c r="AG62" i="2"/>
  <c r="AH62" i="2"/>
  <c r="AI62" i="2"/>
  <c r="AJ62" i="2"/>
  <c r="AA63" i="2"/>
  <c r="AB63" i="2"/>
  <c r="AC63" i="2"/>
  <c r="AD63" i="2"/>
  <c r="AE63" i="2"/>
  <c r="AF63" i="2"/>
  <c r="AG63" i="2"/>
  <c r="AH63" i="2"/>
  <c r="AI63" i="2"/>
  <c r="AJ63" i="2"/>
  <c r="AA64" i="2"/>
  <c r="AB64" i="2"/>
  <c r="AC64" i="2"/>
  <c r="AD64" i="2"/>
  <c r="AE64" i="2"/>
  <c r="AF64" i="2"/>
  <c r="AG64" i="2"/>
  <c r="AH64" i="2"/>
  <c r="AI64" i="2"/>
  <c r="AJ64" i="2"/>
  <c r="AA66" i="2"/>
  <c r="AB66" i="2"/>
  <c r="AC66" i="2"/>
  <c r="AD66" i="2"/>
  <c r="AE66" i="2"/>
  <c r="AF66" i="2"/>
  <c r="AG66" i="2"/>
  <c r="AH66" i="2"/>
  <c r="AI66" i="2"/>
  <c r="AJ66" i="2"/>
  <c r="AA67" i="2"/>
  <c r="AB67" i="2"/>
  <c r="AC67" i="2"/>
  <c r="AD67" i="2"/>
  <c r="AE67" i="2"/>
  <c r="AF67" i="2"/>
  <c r="AG67" i="2"/>
  <c r="AH67" i="2"/>
  <c r="AI67" i="2"/>
  <c r="AJ67" i="2"/>
  <c r="AA68" i="2"/>
  <c r="AB68" i="2"/>
  <c r="AC68" i="2"/>
  <c r="AD68" i="2"/>
  <c r="AE68" i="2"/>
  <c r="AF68" i="2"/>
  <c r="AG68" i="2"/>
  <c r="AH68" i="2"/>
  <c r="AI68" i="2"/>
  <c r="AJ68" i="2"/>
  <c r="AA69" i="2"/>
  <c r="AB69" i="2"/>
  <c r="AC69" i="2"/>
  <c r="AD69" i="2"/>
  <c r="AE69" i="2"/>
  <c r="AF69" i="2"/>
  <c r="AG69" i="2"/>
  <c r="AH69" i="2"/>
  <c r="AI69" i="2"/>
  <c r="AJ69" i="2"/>
  <c r="AA70" i="2"/>
  <c r="AB70" i="2"/>
  <c r="AC70" i="2"/>
  <c r="AD70" i="2"/>
  <c r="AE70" i="2"/>
  <c r="AF70" i="2"/>
  <c r="AG70" i="2"/>
  <c r="AH70" i="2"/>
  <c r="AI70" i="2"/>
  <c r="AJ70" i="2"/>
  <c r="AA71" i="2"/>
  <c r="AB71" i="2"/>
  <c r="AC71" i="2"/>
  <c r="AD71" i="2"/>
  <c r="AE71" i="2"/>
  <c r="AF71" i="2"/>
  <c r="AG71" i="2"/>
  <c r="AH71" i="2"/>
  <c r="AI71" i="2"/>
  <c r="AJ71" i="2"/>
  <c r="AA72" i="2"/>
  <c r="AB72" i="2"/>
  <c r="AC72" i="2"/>
  <c r="AD72" i="2"/>
  <c r="AE72" i="2"/>
  <c r="AF72" i="2"/>
  <c r="AG72" i="2"/>
  <c r="AH72" i="2"/>
  <c r="AI72" i="2"/>
  <c r="AJ72" i="2"/>
  <c r="AA73" i="2"/>
  <c r="AB73" i="2"/>
  <c r="AC73" i="2"/>
  <c r="AD73" i="2"/>
  <c r="AE73" i="2"/>
  <c r="AF73" i="2"/>
  <c r="AG73" i="2"/>
  <c r="AH73" i="2"/>
  <c r="AI73" i="2"/>
  <c r="AJ73" i="2"/>
  <c r="E4" i="1" l="1"/>
  <c r="E33" i="1" l="1"/>
  <c r="E11" i="1" l="1"/>
  <c r="P58" i="2" l="1"/>
  <c r="Q58" i="2"/>
  <c r="R58" i="2"/>
  <c r="S58" i="2"/>
  <c r="P66" i="2"/>
  <c r="Q66" i="2"/>
  <c r="R66" i="2"/>
  <c r="S66" i="2"/>
  <c r="P70" i="2"/>
  <c r="Q70" i="2"/>
  <c r="R70" i="2"/>
  <c r="S70" i="2"/>
  <c r="C2" i="4"/>
  <c r="D2" i="4"/>
  <c r="E2" i="4"/>
  <c r="F2" i="4"/>
  <c r="G2" i="4"/>
  <c r="H2" i="4"/>
  <c r="I2" i="4"/>
  <c r="J2" i="4"/>
  <c r="K2" i="4"/>
  <c r="B2" i="4"/>
  <c r="E20" i="1" l="1"/>
  <c r="E41" i="1"/>
  <c r="S57" i="2"/>
  <c r="P65" i="2"/>
  <c r="V65" i="2" s="1"/>
  <c r="P61" i="2"/>
  <c r="S59" i="2"/>
  <c r="P63" i="2"/>
  <c r="S60" i="2"/>
  <c r="Q65" i="2"/>
  <c r="R65" i="2"/>
  <c r="S65" i="2"/>
  <c r="Q64" i="2"/>
  <c r="R64" i="2"/>
  <c r="S64" i="2"/>
  <c r="P64" i="2"/>
  <c r="Q63" i="2"/>
  <c r="R63" i="2"/>
  <c r="S63" i="2"/>
  <c r="Q62" i="2"/>
  <c r="R62" i="2"/>
  <c r="S62" i="2"/>
  <c r="P62" i="2"/>
  <c r="Q61" i="2"/>
  <c r="R61" i="2"/>
  <c r="S61" i="2"/>
  <c r="P60" i="2"/>
  <c r="Q60" i="2"/>
  <c r="R60" i="2"/>
  <c r="P59" i="2"/>
  <c r="Q59" i="2"/>
  <c r="R59" i="2"/>
  <c r="P57" i="2"/>
  <c r="V57" i="2" s="1"/>
  <c r="Q57" i="2"/>
  <c r="R57" i="2"/>
  <c r="AB44" i="2"/>
  <c r="AC44" i="2"/>
  <c r="AD44" i="2"/>
  <c r="AE44" i="2"/>
  <c r="AF44" i="2"/>
  <c r="AG44" i="2"/>
  <c r="AH44" i="2"/>
  <c r="AI44" i="2"/>
  <c r="AJ44" i="2"/>
  <c r="AA44" i="2"/>
  <c r="AN65" i="2" l="1"/>
  <c r="AR65" i="2"/>
  <c r="AO65" i="2"/>
  <c r="AS65" i="2"/>
  <c r="AL65" i="2"/>
  <c r="AP65" i="2"/>
  <c r="AT65" i="2"/>
  <c r="AM65" i="2"/>
  <c r="AQ65" i="2"/>
  <c r="AU65" i="2"/>
  <c r="AN57" i="2"/>
  <c r="AR57" i="2"/>
  <c r="AU57" i="2"/>
  <c r="AO57" i="2"/>
  <c r="AS57" i="2"/>
  <c r="AM57" i="2"/>
  <c r="AL57" i="2"/>
  <c r="AP57" i="2"/>
  <c r="AT57" i="2"/>
  <c r="AQ57" i="2"/>
  <c r="J37" i="3"/>
  <c r="G13" i="4" s="1"/>
  <c r="I37" i="3"/>
  <c r="F13" i="4" s="1"/>
  <c r="I20" i="3"/>
  <c r="F10" i="4" s="1"/>
  <c r="P47" i="2"/>
  <c r="Q73" i="2"/>
  <c r="S73" i="2"/>
  <c r="P73" i="2"/>
  <c r="R73" i="2"/>
  <c r="Q72" i="2"/>
  <c r="R72" i="2"/>
  <c r="S72" i="2"/>
  <c r="P72" i="2"/>
  <c r="R71" i="2"/>
  <c r="S71" i="2"/>
  <c r="P71" i="2"/>
  <c r="Q71" i="2"/>
  <c r="R69" i="2"/>
  <c r="S69" i="2"/>
  <c r="P69" i="2"/>
  <c r="V69" i="2" s="1"/>
  <c r="Q69" i="2"/>
  <c r="R68" i="2"/>
  <c r="S68" i="2"/>
  <c r="P68" i="2"/>
  <c r="Q68" i="2"/>
  <c r="Q67" i="2"/>
  <c r="R67" i="2"/>
  <c r="S67" i="2"/>
  <c r="P67" i="2"/>
  <c r="P56" i="2"/>
  <c r="Q56" i="2"/>
  <c r="R56" i="2"/>
  <c r="S56" i="2"/>
  <c r="R55" i="2"/>
  <c r="Q55" i="2"/>
  <c r="S55" i="2"/>
  <c r="P55" i="2"/>
  <c r="P54" i="2"/>
  <c r="Q54" i="2"/>
  <c r="R54" i="2"/>
  <c r="S54" i="2"/>
  <c r="Q53" i="2"/>
  <c r="R53" i="2"/>
  <c r="S53" i="2"/>
  <c r="P53" i="2"/>
  <c r="Q52" i="2"/>
  <c r="R52" i="2"/>
  <c r="S52" i="2"/>
  <c r="P52" i="2"/>
  <c r="S51" i="2"/>
  <c r="R51" i="2"/>
  <c r="Q51" i="2"/>
  <c r="P51" i="2"/>
  <c r="Q50" i="2"/>
  <c r="R50" i="2"/>
  <c r="S50" i="2"/>
  <c r="P50" i="2"/>
  <c r="Q49" i="2"/>
  <c r="S49" i="2"/>
  <c r="P49" i="2"/>
  <c r="R49" i="2"/>
  <c r="Q48" i="2"/>
  <c r="S48" i="2"/>
  <c r="P48" i="2"/>
  <c r="R48" i="2"/>
  <c r="Q47" i="2"/>
  <c r="S47" i="2"/>
  <c r="R47" i="2"/>
  <c r="R46" i="2"/>
  <c r="S46" i="2"/>
  <c r="P46" i="2"/>
  <c r="Q46" i="2"/>
  <c r="R45" i="2"/>
  <c r="S45" i="2"/>
  <c r="P45" i="2"/>
  <c r="Q45" i="2"/>
  <c r="X65" i="2"/>
  <c r="X57" i="2"/>
  <c r="W65" i="2"/>
  <c r="W57" i="2"/>
  <c r="R44" i="2"/>
  <c r="P44" i="2"/>
  <c r="Q44" i="2"/>
  <c r="S44" i="2"/>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N37" i="3"/>
  <c r="K13" i="4" s="1"/>
  <c r="M37" i="3"/>
  <c r="J13" i="4" s="1"/>
  <c r="L37" i="3"/>
  <c r="I13" i="4" s="1"/>
  <c r="K37" i="3"/>
  <c r="H13" i="4" s="1"/>
  <c r="N30" i="3"/>
  <c r="K12" i="4" s="1"/>
  <c r="M30" i="3"/>
  <c r="J12" i="4" s="1"/>
  <c r="L30" i="3"/>
  <c r="I12" i="4" s="1"/>
  <c r="K30" i="3"/>
  <c r="H12" i="4" s="1"/>
  <c r="J30" i="3"/>
  <c r="G12" i="4" s="1"/>
  <c r="I30" i="3"/>
  <c r="F12" i="4" s="1"/>
  <c r="N24" i="3"/>
  <c r="K11" i="4" s="1"/>
  <c r="M24" i="3"/>
  <c r="J11" i="4" s="1"/>
  <c r="L24" i="3"/>
  <c r="I11" i="4" s="1"/>
  <c r="K24" i="3"/>
  <c r="H11" i="4" s="1"/>
  <c r="N20" i="3"/>
  <c r="K10" i="4" s="1"/>
  <c r="M20" i="3"/>
  <c r="J10" i="4" s="1"/>
  <c r="L20" i="3"/>
  <c r="I10" i="4" s="1"/>
  <c r="K20" i="3"/>
  <c r="H10" i="4" s="1"/>
  <c r="J20" i="3"/>
  <c r="G10" i="4" s="1"/>
  <c r="N11" i="3"/>
  <c r="K9" i="4" s="1"/>
  <c r="M11" i="3"/>
  <c r="J9" i="4" s="1"/>
  <c r="L11" i="3"/>
  <c r="I9" i="4" s="1"/>
  <c r="K11" i="3"/>
  <c r="H9" i="4" s="1"/>
  <c r="J11" i="3"/>
  <c r="G9" i="4" s="1"/>
  <c r="I11" i="3"/>
  <c r="F9" i="4" s="1"/>
  <c r="N5" i="3"/>
  <c r="K8" i="4" s="1"/>
  <c r="M5" i="3"/>
  <c r="J8" i="4" s="1"/>
  <c r="L5" i="3"/>
  <c r="I8" i="4" s="1"/>
  <c r="K5" i="3"/>
  <c r="H8" i="4" s="1"/>
  <c r="J5" i="3"/>
  <c r="G8" i="4" s="1"/>
  <c r="I5" i="3"/>
  <c r="F8" i="4" s="1"/>
  <c r="AW65" i="2" l="1"/>
  <c r="BA65" i="2"/>
  <c r="BE65" i="2"/>
  <c r="AX65" i="2"/>
  <c r="BB65" i="2"/>
  <c r="BF65" i="2"/>
  <c r="AY65" i="2"/>
  <c r="BC65" i="2"/>
  <c r="AZ65" i="2"/>
  <c r="BD65" i="2"/>
  <c r="BJ65" i="2"/>
  <c r="BN65" i="2"/>
  <c r="BK65" i="2"/>
  <c r="BO65" i="2"/>
  <c r="BH65" i="2"/>
  <c r="BL65" i="2"/>
  <c r="BP65" i="2"/>
  <c r="BI65" i="2"/>
  <c r="BM65" i="2"/>
  <c r="BQ65" i="2"/>
  <c r="AN69" i="2"/>
  <c r="AR69" i="2"/>
  <c r="AO69" i="2"/>
  <c r="AS69" i="2"/>
  <c r="AL69" i="2"/>
  <c r="AP69" i="2"/>
  <c r="AT69" i="2"/>
  <c r="AM69" i="2"/>
  <c r="AQ69" i="2"/>
  <c r="AU69" i="2"/>
  <c r="AW57" i="2"/>
  <c r="BA57" i="2"/>
  <c r="BE57" i="2"/>
  <c r="AZ57" i="2"/>
  <c r="AX57" i="2"/>
  <c r="BB57" i="2"/>
  <c r="BF57" i="2"/>
  <c r="BD57" i="2"/>
  <c r="AY57" i="2"/>
  <c r="BC57" i="2"/>
  <c r="BJ57" i="2"/>
  <c r="BN57" i="2"/>
  <c r="BQ57" i="2"/>
  <c r="BK57" i="2"/>
  <c r="BO57" i="2"/>
  <c r="BM57" i="2"/>
  <c r="BH57" i="2"/>
  <c r="BL57" i="2"/>
  <c r="BP57" i="2"/>
  <c r="BI57" i="2"/>
  <c r="E26" i="1"/>
  <c r="W69" i="2"/>
  <c r="X69" i="2"/>
  <c r="X49" i="2"/>
  <c r="X58" i="2"/>
  <c r="X67" i="2"/>
  <c r="F30" i="3"/>
  <c r="C12" i="4" s="1"/>
  <c r="F20" i="3"/>
  <c r="C10" i="4" s="1"/>
  <c r="F5" i="3"/>
  <c r="C8" i="4" s="1"/>
  <c r="X72" i="2"/>
  <c r="X62" i="2"/>
  <c r="X53" i="2"/>
  <c r="X45" i="2"/>
  <c r="E37" i="3"/>
  <c r="B13" i="4" s="1"/>
  <c r="E30" i="3"/>
  <c r="B12" i="4" s="1"/>
  <c r="E20" i="3"/>
  <c r="B10" i="4" s="1"/>
  <c r="H11" i="3"/>
  <c r="E9" i="4" s="1"/>
  <c r="V45" i="2"/>
  <c r="W45" i="2"/>
  <c r="V49" i="2"/>
  <c r="W49" i="2"/>
  <c r="V53" i="2"/>
  <c r="W53" i="2"/>
  <c r="W58" i="2"/>
  <c r="V58" i="2"/>
  <c r="W62" i="2"/>
  <c r="V62" i="2"/>
  <c r="V67" i="2"/>
  <c r="W67" i="2"/>
  <c r="W72" i="2"/>
  <c r="V72" i="2"/>
  <c r="X47" i="2"/>
  <c r="X51" i="2"/>
  <c r="X55" i="2"/>
  <c r="X60" i="2"/>
  <c r="X64" i="2"/>
  <c r="X70" i="2"/>
  <c r="V73" i="2"/>
  <c r="W73" i="2"/>
  <c r="W68" i="2"/>
  <c r="V68" i="2"/>
  <c r="V63" i="2"/>
  <c r="W63" i="2"/>
  <c r="V59" i="2"/>
  <c r="W59" i="2"/>
  <c r="W54" i="2"/>
  <c r="V54" i="2"/>
  <c r="W50" i="2"/>
  <c r="V50" i="2"/>
  <c r="W46" i="2"/>
  <c r="V46" i="2"/>
  <c r="V71" i="2"/>
  <c r="W71" i="2"/>
  <c r="V61" i="2"/>
  <c r="W61" i="2"/>
  <c r="W48" i="2"/>
  <c r="V48" i="2"/>
  <c r="V47" i="2"/>
  <c r="W47" i="2"/>
  <c r="V51" i="2"/>
  <c r="W51" i="2"/>
  <c r="V55" i="2"/>
  <c r="W55" i="2"/>
  <c r="W60" i="2"/>
  <c r="V60" i="2"/>
  <c r="W64" i="2"/>
  <c r="V64" i="2"/>
  <c r="W70" i="2"/>
  <c r="V70" i="2"/>
  <c r="W66" i="2"/>
  <c r="V66" i="2"/>
  <c r="W56" i="2"/>
  <c r="V56" i="2"/>
  <c r="W52" i="2"/>
  <c r="V52" i="2"/>
  <c r="X73" i="2"/>
  <c r="X68" i="2"/>
  <c r="X63" i="2"/>
  <c r="X59" i="2"/>
  <c r="X54" i="2"/>
  <c r="X50" i="2"/>
  <c r="X46" i="2"/>
  <c r="X71" i="2"/>
  <c r="X61" i="2"/>
  <c r="X48" i="2"/>
  <c r="X66" i="2"/>
  <c r="X56" i="2"/>
  <c r="X52" i="2"/>
  <c r="W44" i="2"/>
  <c r="V44" i="2"/>
  <c r="X44" i="2"/>
  <c r="G20" i="3" l="1"/>
  <c r="D10" i="4" s="1"/>
  <c r="BH52" i="2"/>
  <c r="BL52" i="2"/>
  <c r="BP52" i="2"/>
  <c r="BI52" i="2"/>
  <c r="BM52" i="2"/>
  <c r="BQ52" i="2"/>
  <c r="BJ52" i="2"/>
  <c r="BN52" i="2"/>
  <c r="BK52" i="2"/>
  <c r="BO52" i="2"/>
  <c r="AL52" i="2"/>
  <c r="AP52" i="2"/>
  <c r="AT52" i="2"/>
  <c r="AM52" i="2"/>
  <c r="AQ52" i="2"/>
  <c r="AN52" i="2"/>
  <c r="AR52" i="2"/>
  <c r="AO52" i="2"/>
  <c r="AS52" i="2"/>
  <c r="AU52" i="2"/>
  <c r="AW47" i="2"/>
  <c r="BA47" i="2"/>
  <c r="BE47" i="2"/>
  <c r="AX47" i="2"/>
  <c r="BB47" i="2"/>
  <c r="BF47" i="2"/>
  <c r="AY47" i="2"/>
  <c r="BC47" i="2"/>
  <c r="AZ47" i="2"/>
  <c r="BD47" i="2"/>
  <c r="AN46" i="2"/>
  <c r="AR46" i="2"/>
  <c r="AO46" i="2"/>
  <c r="AS46" i="2"/>
  <c r="AL46" i="2"/>
  <c r="AP46" i="2"/>
  <c r="AT46" i="2"/>
  <c r="AM46" i="2"/>
  <c r="AQ46" i="2"/>
  <c r="AU46" i="2"/>
  <c r="BJ46" i="2"/>
  <c r="BN46" i="2"/>
  <c r="BK46" i="2"/>
  <c r="BO46" i="2"/>
  <c r="BH46" i="2"/>
  <c r="BL46" i="2"/>
  <c r="BP46" i="2"/>
  <c r="BI46" i="2"/>
  <c r="BM46" i="2"/>
  <c r="BQ46" i="2"/>
  <c r="AW52" i="2"/>
  <c r="BA52" i="2"/>
  <c r="BE52" i="2"/>
  <c r="AX52" i="2"/>
  <c r="BB52" i="2"/>
  <c r="BF52" i="2"/>
  <c r="AY52" i="2"/>
  <c r="BC52" i="2"/>
  <c r="AZ52" i="2"/>
  <c r="BD52" i="2"/>
  <c r="AL47" i="2"/>
  <c r="AP47" i="2"/>
  <c r="AT47" i="2"/>
  <c r="AM47" i="2"/>
  <c r="AQ47" i="2"/>
  <c r="AU47" i="2"/>
  <c r="AN47" i="2"/>
  <c r="AR47" i="2"/>
  <c r="AO47" i="2"/>
  <c r="AS47" i="2"/>
  <c r="AY46" i="2"/>
  <c r="BC46" i="2"/>
  <c r="AZ46" i="2"/>
  <c r="BD46" i="2"/>
  <c r="AW46" i="2"/>
  <c r="BA46" i="2"/>
  <c r="BE46" i="2"/>
  <c r="AX46" i="2"/>
  <c r="BB46" i="2"/>
  <c r="BF46" i="2"/>
  <c r="AL45" i="2"/>
  <c r="AP45" i="2"/>
  <c r="AT45" i="2"/>
  <c r="AM45" i="2"/>
  <c r="AQ45" i="2"/>
  <c r="AU45" i="2"/>
  <c r="AN45" i="2"/>
  <c r="AR45" i="2"/>
  <c r="AO45" i="2"/>
  <c r="AS45" i="2"/>
  <c r="AZ44" i="2"/>
  <c r="BD44" i="2"/>
  <c r="BA44" i="2"/>
  <c r="BE44" i="2"/>
  <c r="AX44" i="2"/>
  <c r="BB44" i="2"/>
  <c r="BF44" i="2"/>
  <c r="AY44" i="2"/>
  <c r="BC44" i="2"/>
  <c r="AW44" i="2"/>
  <c r="BH50" i="2"/>
  <c r="BL50" i="2"/>
  <c r="BP50" i="2"/>
  <c r="BI50" i="2"/>
  <c r="BM50" i="2"/>
  <c r="BQ50" i="2"/>
  <c r="BJ50" i="2"/>
  <c r="BN50" i="2"/>
  <c r="BK50" i="2"/>
  <c r="BO50" i="2"/>
  <c r="AY51" i="2"/>
  <c r="BC51" i="2"/>
  <c r="AZ51" i="2"/>
  <c r="BD51" i="2"/>
  <c r="AW51" i="2"/>
  <c r="BA51" i="2"/>
  <c r="BE51" i="2"/>
  <c r="AX51" i="2"/>
  <c r="BB51" i="2"/>
  <c r="BF51" i="2"/>
  <c r="AL50" i="2"/>
  <c r="AP50" i="2"/>
  <c r="AT50" i="2"/>
  <c r="AM50" i="2"/>
  <c r="AQ50" i="2"/>
  <c r="AU50" i="2"/>
  <c r="AN50" i="2"/>
  <c r="AR50" i="2"/>
  <c r="AO50" i="2"/>
  <c r="AS50" i="2"/>
  <c r="BJ51" i="2"/>
  <c r="BN51" i="2"/>
  <c r="BK51" i="2"/>
  <c r="BO51" i="2"/>
  <c r="BH51" i="2"/>
  <c r="BL51" i="2"/>
  <c r="BP51" i="2"/>
  <c r="BI51" i="2"/>
  <c r="BM51" i="2"/>
  <c r="BQ51" i="2"/>
  <c r="AY49" i="2"/>
  <c r="BC49" i="2"/>
  <c r="AZ49" i="2"/>
  <c r="BD49" i="2"/>
  <c r="AW49" i="2"/>
  <c r="BA49" i="2"/>
  <c r="BE49" i="2"/>
  <c r="AX49" i="2"/>
  <c r="BB49" i="2"/>
  <c r="BF49" i="2"/>
  <c r="BH45" i="2"/>
  <c r="BL45" i="2"/>
  <c r="BP45" i="2"/>
  <c r="BI45" i="2"/>
  <c r="BM45" i="2"/>
  <c r="BQ45" i="2"/>
  <c r="BJ45" i="2"/>
  <c r="BN45" i="2"/>
  <c r="BK45" i="2"/>
  <c r="BO45" i="2"/>
  <c r="AN51" i="2"/>
  <c r="AR51" i="2"/>
  <c r="AO51" i="2"/>
  <c r="AS51" i="2"/>
  <c r="AL51" i="2"/>
  <c r="AP51" i="2"/>
  <c r="AT51" i="2"/>
  <c r="AM51" i="2"/>
  <c r="AQ51" i="2"/>
  <c r="AU51" i="2"/>
  <c r="AW50" i="2"/>
  <c r="BA50" i="2"/>
  <c r="BE50" i="2"/>
  <c r="AX50" i="2"/>
  <c r="BB50" i="2"/>
  <c r="BF50" i="2"/>
  <c r="AY50" i="2"/>
  <c r="BC50" i="2"/>
  <c r="AZ50" i="2"/>
  <c r="BD50" i="2"/>
  <c r="BH47" i="2"/>
  <c r="BL47" i="2"/>
  <c r="BP47" i="2"/>
  <c r="BI47" i="2"/>
  <c r="BM47" i="2"/>
  <c r="BQ47" i="2"/>
  <c r="BJ47" i="2"/>
  <c r="BN47" i="2"/>
  <c r="BK47" i="2"/>
  <c r="BO47" i="2"/>
  <c r="AN49" i="2"/>
  <c r="AR49" i="2"/>
  <c r="AO49" i="2"/>
  <c r="AS49" i="2"/>
  <c r="AL49" i="2"/>
  <c r="AP49" i="2"/>
  <c r="AT49" i="2"/>
  <c r="AM49" i="2"/>
  <c r="AQ49" i="2"/>
  <c r="AU49" i="2"/>
  <c r="BJ49" i="2"/>
  <c r="BN49" i="2"/>
  <c r="BK49" i="2"/>
  <c r="BO49" i="2"/>
  <c r="BH49" i="2"/>
  <c r="BL49" i="2"/>
  <c r="BP49" i="2"/>
  <c r="BI49" i="2"/>
  <c r="BM49" i="2"/>
  <c r="BQ49" i="2"/>
  <c r="AW45" i="2"/>
  <c r="BA45" i="2"/>
  <c r="BE45" i="2"/>
  <c r="AX45" i="2"/>
  <c r="BB45" i="2"/>
  <c r="BF45" i="2"/>
  <c r="AY45" i="2"/>
  <c r="BC45" i="2"/>
  <c r="AZ45" i="2"/>
  <c r="BD45" i="2"/>
  <c r="BK44" i="2"/>
  <c r="BO44" i="2"/>
  <c r="BL44" i="2"/>
  <c r="BP44" i="2"/>
  <c r="BI44" i="2"/>
  <c r="BM44" i="2"/>
  <c r="BQ44" i="2"/>
  <c r="BJ44" i="2"/>
  <c r="BN44" i="2"/>
  <c r="BH44" i="2"/>
  <c r="AO44" i="2"/>
  <c r="AS44" i="2"/>
  <c r="AM44" i="2"/>
  <c r="AN44" i="2"/>
  <c r="AR44" i="2"/>
  <c r="AL44" i="2"/>
  <c r="AU44" i="2"/>
  <c r="AP44" i="2"/>
  <c r="AQ44" i="2"/>
  <c r="AT44" i="2"/>
  <c r="AN60" i="2"/>
  <c r="AR60" i="2"/>
  <c r="AU60" i="2"/>
  <c r="AO60" i="2"/>
  <c r="AS60" i="2"/>
  <c r="AQ60" i="2"/>
  <c r="AL60" i="2"/>
  <c r="AP60" i="2"/>
  <c r="AT60" i="2"/>
  <c r="AM60" i="2"/>
  <c r="BJ60" i="2"/>
  <c r="BN60" i="2"/>
  <c r="BK60" i="2"/>
  <c r="BO60" i="2"/>
  <c r="BM60" i="2"/>
  <c r="BH60" i="2"/>
  <c r="BL60" i="2"/>
  <c r="BP60" i="2"/>
  <c r="BI60" i="2"/>
  <c r="BQ60" i="2"/>
  <c r="AY60" i="2"/>
  <c r="BC60" i="2"/>
  <c r="AZ60" i="2"/>
  <c r="BD60" i="2"/>
  <c r="AW60" i="2"/>
  <c r="BA60" i="2"/>
  <c r="BE60" i="2"/>
  <c r="AX60" i="2"/>
  <c r="BB60" i="2"/>
  <c r="BF60" i="2"/>
  <c r="AN56" i="2"/>
  <c r="AR56" i="2"/>
  <c r="AO56" i="2"/>
  <c r="AS56" i="2"/>
  <c r="AL56" i="2"/>
  <c r="AP56" i="2"/>
  <c r="AT56" i="2"/>
  <c r="AM56" i="2"/>
  <c r="AQ56" i="2"/>
  <c r="AU56" i="2"/>
  <c r="BJ56" i="2"/>
  <c r="BN56" i="2"/>
  <c r="BK56" i="2"/>
  <c r="BO56" i="2"/>
  <c r="BH56" i="2"/>
  <c r="BL56" i="2"/>
  <c r="BP56" i="2"/>
  <c r="BI56" i="2"/>
  <c r="BM56" i="2"/>
  <c r="BQ56" i="2"/>
  <c r="AW56" i="2"/>
  <c r="BA56" i="2"/>
  <c r="BE56" i="2"/>
  <c r="AX56" i="2"/>
  <c r="BB56" i="2"/>
  <c r="BF56" i="2"/>
  <c r="AY56" i="2"/>
  <c r="BC56" i="2"/>
  <c r="AZ56" i="2"/>
  <c r="BD56" i="2"/>
  <c r="AY48" i="2"/>
  <c r="BC48" i="2"/>
  <c r="AZ48" i="2"/>
  <c r="BD48" i="2"/>
  <c r="AW48" i="2"/>
  <c r="BA48" i="2"/>
  <c r="BE48" i="2"/>
  <c r="AX48" i="2"/>
  <c r="BB48" i="2"/>
  <c r="BF48" i="2"/>
  <c r="BJ48" i="2"/>
  <c r="BN48" i="2"/>
  <c r="BK48" i="2"/>
  <c r="BO48" i="2"/>
  <c r="BH48" i="2"/>
  <c r="BL48" i="2"/>
  <c r="BP48" i="2"/>
  <c r="BI48" i="2"/>
  <c r="BM48" i="2"/>
  <c r="BQ48" i="2"/>
  <c r="AN48" i="2"/>
  <c r="AR48" i="2"/>
  <c r="AO48" i="2"/>
  <c r="AS48" i="2"/>
  <c r="AL48" i="2"/>
  <c r="AP48" i="2"/>
  <c r="AT48" i="2"/>
  <c r="AM48" i="2"/>
  <c r="AQ48" i="2"/>
  <c r="AU48" i="2"/>
  <c r="AW73" i="2"/>
  <c r="BA73" i="2"/>
  <c r="BE73" i="2"/>
  <c r="AX73" i="2"/>
  <c r="BB73" i="2"/>
  <c r="BF73" i="2"/>
  <c r="AY73" i="2"/>
  <c r="BC73" i="2"/>
  <c r="AZ73" i="2"/>
  <c r="BD73" i="2"/>
  <c r="AN73" i="2"/>
  <c r="AR73" i="2"/>
  <c r="AO73" i="2"/>
  <c r="AS73" i="2"/>
  <c r="AL73" i="2"/>
  <c r="AP73" i="2"/>
  <c r="AT73" i="2"/>
  <c r="AM73" i="2"/>
  <c r="AQ73" i="2"/>
  <c r="AU73" i="2"/>
  <c r="BJ73" i="2"/>
  <c r="BN73" i="2"/>
  <c r="BK73" i="2"/>
  <c r="BO73" i="2"/>
  <c r="BH73" i="2"/>
  <c r="BL73" i="2"/>
  <c r="BP73" i="2"/>
  <c r="BI73" i="2"/>
  <c r="BM73" i="2"/>
  <c r="BQ73" i="2"/>
  <c r="AN72" i="2"/>
  <c r="AR72" i="2"/>
  <c r="AO72" i="2"/>
  <c r="AS72" i="2"/>
  <c r="AL72" i="2"/>
  <c r="AP72" i="2"/>
  <c r="AT72" i="2"/>
  <c r="AM72" i="2"/>
  <c r="AQ72" i="2"/>
  <c r="AU72" i="2"/>
  <c r="AY72" i="2"/>
  <c r="BC72" i="2"/>
  <c r="AZ72" i="2"/>
  <c r="BD72" i="2"/>
  <c r="AW72" i="2"/>
  <c r="BA72" i="2"/>
  <c r="BE72" i="2"/>
  <c r="AX72" i="2"/>
  <c r="BB72" i="2"/>
  <c r="BF72" i="2"/>
  <c r="BJ72" i="2"/>
  <c r="BN72" i="2"/>
  <c r="BK72" i="2"/>
  <c r="BO72" i="2"/>
  <c r="BH72" i="2"/>
  <c r="BL72" i="2"/>
  <c r="BP72" i="2"/>
  <c r="BI72" i="2"/>
  <c r="BM72" i="2"/>
  <c r="BQ72" i="2"/>
  <c r="AN71" i="2"/>
  <c r="AR71" i="2"/>
  <c r="AO71" i="2"/>
  <c r="AS71" i="2"/>
  <c r="AL71" i="2"/>
  <c r="AP71" i="2"/>
  <c r="AT71" i="2"/>
  <c r="AM71" i="2"/>
  <c r="AQ71" i="2"/>
  <c r="AU71" i="2"/>
  <c r="BJ71" i="2"/>
  <c r="BN71" i="2"/>
  <c r="BK71" i="2"/>
  <c r="BO71" i="2"/>
  <c r="BH71" i="2"/>
  <c r="BL71" i="2"/>
  <c r="BP71" i="2"/>
  <c r="BI71" i="2"/>
  <c r="BM71" i="2"/>
  <c r="BQ71" i="2"/>
  <c r="AW71" i="2"/>
  <c r="BA71" i="2"/>
  <c r="BE71" i="2"/>
  <c r="AX71" i="2"/>
  <c r="BB71" i="2"/>
  <c r="BF71" i="2"/>
  <c r="AY71" i="2"/>
  <c r="BC71" i="2"/>
  <c r="AZ71" i="2"/>
  <c r="BD71" i="2"/>
  <c r="AY70" i="2"/>
  <c r="BC70" i="2"/>
  <c r="AZ70" i="2"/>
  <c r="BD70" i="2"/>
  <c r="AW70" i="2"/>
  <c r="BA70" i="2"/>
  <c r="BE70" i="2"/>
  <c r="AX70" i="2"/>
  <c r="BB70" i="2"/>
  <c r="BF70" i="2"/>
  <c r="AN70" i="2"/>
  <c r="AR70" i="2"/>
  <c r="AO70" i="2"/>
  <c r="AS70" i="2"/>
  <c r="AL70" i="2"/>
  <c r="AP70" i="2"/>
  <c r="AT70" i="2"/>
  <c r="AM70" i="2"/>
  <c r="AQ70" i="2"/>
  <c r="AU70" i="2"/>
  <c r="BJ70" i="2"/>
  <c r="BN70" i="2"/>
  <c r="BK70" i="2"/>
  <c r="BO70" i="2"/>
  <c r="BH70" i="2"/>
  <c r="BL70" i="2"/>
  <c r="BP70" i="2"/>
  <c r="BI70" i="2"/>
  <c r="BM70" i="2"/>
  <c r="BQ70" i="2"/>
  <c r="BJ69" i="2"/>
  <c r="BN69" i="2"/>
  <c r="BK69" i="2"/>
  <c r="BO69" i="2"/>
  <c r="BH69" i="2"/>
  <c r="BL69" i="2"/>
  <c r="BP69" i="2"/>
  <c r="BI69" i="2"/>
  <c r="BM69" i="2"/>
  <c r="BQ69" i="2"/>
  <c r="AW69" i="2"/>
  <c r="BA69" i="2"/>
  <c r="BE69" i="2"/>
  <c r="AX69" i="2"/>
  <c r="BB69" i="2"/>
  <c r="BF69" i="2"/>
  <c r="AY69" i="2"/>
  <c r="BC69" i="2"/>
  <c r="AZ69" i="2"/>
  <c r="BD69" i="2"/>
  <c r="L64" i="3" s="1"/>
  <c r="BJ68" i="2"/>
  <c r="BN68" i="2"/>
  <c r="BK68" i="2"/>
  <c r="BO68" i="2"/>
  <c r="BH68" i="2"/>
  <c r="BL68" i="2"/>
  <c r="BP68" i="2"/>
  <c r="BI68" i="2"/>
  <c r="BM68" i="2"/>
  <c r="BQ68" i="2"/>
  <c r="AN68" i="2"/>
  <c r="AR68" i="2"/>
  <c r="AO68" i="2"/>
  <c r="AS68" i="2"/>
  <c r="AL68" i="2"/>
  <c r="AP68" i="2"/>
  <c r="AT68" i="2"/>
  <c r="AM68" i="2"/>
  <c r="AQ68" i="2"/>
  <c r="AU68" i="2"/>
  <c r="AY68" i="2"/>
  <c r="BC68" i="2"/>
  <c r="AZ68" i="2"/>
  <c r="BD68" i="2"/>
  <c r="AW68" i="2"/>
  <c r="BA68" i="2"/>
  <c r="BE68" i="2"/>
  <c r="AX68" i="2"/>
  <c r="BB68" i="2"/>
  <c r="BF68" i="2"/>
  <c r="AW67" i="2"/>
  <c r="BA67" i="2"/>
  <c r="BE67" i="2"/>
  <c r="BD67" i="2"/>
  <c r="AX67" i="2"/>
  <c r="BB67" i="2"/>
  <c r="BF67" i="2"/>
  <c r="AZ67" i="2"/>
  <c r="AY67" i="2"/>
  <c r="BC67" i="2"/>
  <c r="AN67" i="2"/>
  <c r="AR67" i="2"/>
  <c r="AM67" i="2"/>
  <c r="AO67" i="2"/>
  <c r="AS67" i="2"/>
  <c r="AU67" i="2"/>
  <c r="AL67" i="2"/>
  <c r="AP67" i="2"/>
  <c r="AT67" i="2"/>
  <c r="AQ67" i="2"/>
  <c r="BJ67" i="2"/>
  <c r="BN67" i="2"/>
  <c r="BK67" i="2"/>
  <c r="BO67" i="2"/>
  <c r="BH67" i="2"/>
  <c r="BL67" i="2"/>
  <c r="BP67" i="2"/>
  <c r="BI67" i="2"/>
  <c r="BM67" i="2"/>
  <c r="BQ67" i="2"/>
  <c r="BJ66" i="2"/>
  <c r="BN66" i="2"/>
  <c r="BK66" i="2"/>
  <c r="BO66" i="2"/>
  <c r="BI66" i="2"/>
  <c r="BM66" i="2"/>
  <c r="BQ66" i="2"/>
  <c r="BH66" i="2"/>
  <c r="BL66" i="2"/>
  <c r="BP66" i="2"/>
  <c r="AY66" i="2"/>
  <c r="BC66" i="2"/>
  <c r="BF66" i="2"/>
  <c r="AZ66" i="2"/>
  <c r="BD66" i="2"/>
  <c r="BB66" i="2"/>
  <c r="AW66" i="2"/>
  <c r="BA66" i="2"/>
  <c r="BE66" i="2"/>
  <c r="AX66" i="2"/>
  <c r="AN66" i="2"/>
  <c r="AR66" i="2"/>
  <c r="AM66" i="2"/>
  <c r="AO66" i="2"/>
  <c r="AS66" i="2"/>
  <c r="AQ66" i="2"/>
  <c r="AL66" i="2"/>
  <c r="AP66" i="2"/>
  <c r="AT66" i="2"/>
  <c r="AU66" i="2"/>
  <c r="AY64" i="2"/>
  <c r="BC64" i="2"/>
  <c r="AZ64" i="2"/>
  <c r="BD64" i="2"/>
  <c r="AW64" i="2"/>
  <c r="BA64" i="2"/>
  <c r="BE64" i="2"/>
  <c r="AX64" i="2"/>
  <c r="BB64" i="2"/>
  <c r="BF64" i="2"/>
  <c r="BH64" i="2"/>
  <c r="BL64" i="2"/>
  <c r="BP64" i="2"/>
  <c r="BI64" i="2"/>
  <c r="BM64" i="2"/>
  <c r="BQ64" i="2"/>
  <c r="BJ64" i="2"/>
  <c r="BN64" i="2"/>
  <c r="BK64" i="2"/>
  <c r="BO64" i="2"/>
  <c r="AL64" i="2"/>
  <c r="AP64" i="2"/>
  <c r="AT64" i="2"/>
  <c r="AM64" i="2"/>
  <c r="AQ64" i="2"/>
  <c r="AU64" i="2"/>
  <c r="AN64" i="2"/>
  <c r="AR64" i="2"/>
  <c r="AO64" i="2"/>
  <c r="AS64" i="2"/>
  <c r="BH63" i="2"/>
  <c r="BL63" i="2"/>
  <c r="BP63" i="2"/>
  <c r="BI63" i="2"/>
  <c r="BM63" i="2"/>
  <c r="BQ63" i="2"/>
  <c r="BJ63" i="2"/>
  <c r="BN63" i="2"/>
  <c r="BK63" i="2"/>
  <c r="BO63" i="2"/>
  <c r="AL63" i="2"/>
  <c r="AP63" i="2"/>
  <c r="AT63" i="2"/>
  <c r="AM63" i="2"/>
  <c r="AQ63" i="2"/>
  <c r="AU63" i="2"/>
  <c r="AN63" i="2"/>
  <c r="AR63" i="2"/>
  <c r="AO63" i="2"/>
  <c r="AS63" i="2"/>
  <c r="AW63" i="2"/>
  <c r="BA63" i="2"/>
  <c r="BE63" i="2"/>
  <c r="AX63" i="2"/>
  <c r="BB63" i="2"/>
  <c r="BF63" i="2"/>
  <c r="AY63" i="2"/>
  <c r="BC63" i="2"/>
  <c r="AZ63" i="2"/>
  <c r="BD63" i="2"/>
  <c r="AY62" i="2"/>
  <c r="BC62" i="2"/>
  <c r="AZ62" i="2"/>
  <c r="BD62" i="2"/>
  <c r="AW62" i="2"/>
  <c r="BA62" i="2"/>
  <c r="BE62" i="2"/>
  <c r="AX62" i="2"/>
  <c r="BB62" i="2"/>
  <c r="BF62" i="2"/>
  <c r="AL62" i="2"/>
  <c r="AP62" i="2"/>
  <c r="AT62" i="2"/>
  <c r="AM62" i="2"/>
  <c r="AQ62" i="2"/>
  <c r="AU62" i="2"/>
  <c r="AN62" i="2"/>
  <c r="AR62" i="2"/>
  <c r="AO62" i="2"/>
  <c r="AS62" i="2"/>
  <c r="BH62" i="2"/>
  <c r="BL62" i="2"/>
  <c r="BP62" i="2"/>
  <c r="BI62" i="2"/>
  <c r="BM62" i="2"/>
  <c r="BQ62" i="2"/>
  <c r="BJ62" i="2"/>
  <c r="BN62" i="2"/>
  <c r="BK62" i="2"/>
  <c r="BO62" i="2"/>
  <c r="AL61" i="2"/>
  <c r="AP61" i="2"/>
  <c r="AT61" i="2"/>
  <c r="AM61" i="2"/>
  <c r="AQ61" i="2"/>
  <c r="AU61" i="2"/>
  <c r="AN61" i="2"/>
  <c r="AR61" i="2"/>
  <c r="AO61" i="2"/>
  <c r="AS61" i="2"/>
  <c r="BH61" i="2"/>
  <c r="BL61" i="2"/>
  <c r="BP61" i="2"/>
  <c r="BI61" i="2"/>
  <c r="BM61" i="2"/>
  <c r="BQ61" i="2"/>
  <c r="BJ61" i="2"/>
  <c r="BN61" i="2"/>
  <c r="BK61" i="2"/>
  <c r="BO61" i="2"/>
  <c r="AW61" i="2"/>
  <c r="BA61" i="2"/>
  <c r="BE61" i="2"/>
  <c r="AX61" i="2"/>
  <c r="BB61" i="2"/>
  <c r="BF61" i="2"/>
  <c r="AY61" i="2"/>
  <c r="BC61" i="2"/>
  <c r="AZ61" i="2"/>
  <c r="BD61" i="2"/>
  <c r="AW59" i="2"/>
  <c r="BA59" i="2"/>
  <c r="BE59" i="2"/>
  <c r="AX59" i="2"/>
  <c r="BB59" i="2"/>
  <c r="BF59" i="2"/>
  <c r="AY59" i="2"/>
  <c r="BC59" i="2"/>
  <c r="AZ59" i="2"/>
  <c r="BD59" i="2"/>
  <c r="AN59" i="2"/>
  <c r="AR59" i="2"/>
  <c r="AO59" i="2"/>
  <c r="AS59" i="2"/>
  <c r="AL59" i="2"/>
  <c r="AP59" i="2"/>
  <c r="AT59" i="2"/>
  <c r="AM59" i="2"/>
  <c r="AQ59" i="2"/>
  <c r="AU59" i="2"/>
  <c r="BJ59" i="2"/>
  <c r="BN59" i="2"/>
  <c r="BK59" i="2"/>
  <c r="BO59" i="2"/>
  <c r="BH59" i="2"/>
  <c r="BL59" i="2"/>
  <c r="BP59" i="2"/>
  <c r="BI59" i="2"/>
  <c r="BM59" i="2"/>
  <c r="BQ59" i="2"/>
  <c r="AN58" i="2"/>
  <c r="AR58" i="2"/>
  <c r="AO58" i="2"/>
  <c r="AS58" i="2"/>
  <c r="AL58" i="2"/>
  <c r="AP58" i="2"/>
  <c r="AT58" i="2"/>
  <c r="AM58" i="2"/>
  <c r="AQ58" i="2"/>
  <c r="AU58" i="2"/>
  <c r="BJ58" i="2"/>
  <c r="BN58" i="2"/>
  <c r="BK58" i="2"/>
  <c r="BO58" i="2"/>
  <c r="BH58" i="2"/>
  <c r="BL58" i="2"/>
  <c r="BP58" i="2"/>
  <c r="BI58" i="2"/>
  <c r="BM58" i="2"/>
  <c r="BQ58" i="2"/>
  <c r="AY58" i="2"/>
  <c r="BC58" i="2"/>
  <c r="AZ58" i="2"/>
  <c r="BD58" i="2"/>
  <c r="AW58" i="2"/>
  <c r="BA58" i="2"/>
  <c r="BE58" i="2"/>
  <c r="AX58" i="2"/>
  <c r="BB58" i="2"/>
  <c r="BF58" i="2"/>
  <c r="AL55" i="2"/>
  <c r="AP55" i="2"/>
  <c r="AT55" i="2"/>
  <c r="AM55" i="2"/>
  <c r="AQ55" i="2"/>
  <c r="AU55" i="2"/>
  <c r="AN55" i="2"/>
  <c r="AR55" i="2"/>
  <c r="AO55" i="2"/>
  <c r="AS55" i="2"/>
  <c r="BH55" i="2"/>
  <c r="BL55" i="2"/>
  <c r="BP55" i="2"/>
  <c r="BI55" i="2"/>
  <c r="BM55" i="2"/>
  <c r="BQ55" i="2"/>
  <c r="BJ55" i="2"/>
  <c r="BN55" i="2"/>
  <c r="BK55" i="2"/>
  <c r="BO55" i="2"/>
  <c r="AW55" i="2"/>
  <c r="BA55" i="2"/>
  <c r="BE55" i="2"/>
  <c r="AX55" i="2"/>
  <c r="BB55" i="2"/>
  <c r="BF55" i="2"/>
  <c r="AY55" i="2"/>
  <c r="BC55" i="2"/>
  <c r="AZ55" i="2"/>
  <c r="BD55" i="2"/>
  <c r="AL54" i="2"/>
  <c r="AP54" i="2"/>
  <c r="AT54" i="2"/>
  <c r="AM54" i="2"/>
  <c r="AQ54" i="2"/>
  <c r="AN54" i="2"/>
  <c r="AR54" i="2"/>
  <c r="AO54" i="2"/>
  <c r="AS54" i="2"/>
  <c r="AU54" i="2"/>
  <c r="AY54" i="2"/>
  <c r="BC54" i="2"/>
  <c r="AW54" i="2"/>
  <c r="BA54" i="2"/>
  <c r="BE54" i="2"/>
  <c r="BD54" i="2"/>
  <c r="AX54" i="2"/>
  <c r="BB54" i="2"/>
  <c r="BF54" i="2"/>
  <c r="AZ54" i="2"/>
  <c r="BH54" i="2"/>
  <c r="BL54" i="2"/>
  <c r="BP54" i="2"/>
  <c r="BM54" i="2"/>
  <c r="BJ54" i="2"/>
  <c r="BN54" i="2"/>
  <c r="BQ54" i="2"/>
  <c r="BK54" i="2"/>
  <c r="BO54" i="2"/>
  <c r="BI54" i="2"/>
  <c r="AL53" i="2"/>
  <c r="AP53" i="2"/>
  <c r="AT53" i="2"/>
  <c r="AM53" i="2"/>
  <c r="AQ53" i="2"/>
  <c r="AU53" i="2"/>
  <c r="AN53" i="2"/>
  <c r="AR53" i="2"/>
  <c r="AO53" i="2"/>
  <c r="AS53" i="2"/>
  <c r="BH53" i="2"/>
  <c r="BL53" i="2"/>
  <c r="BP53" i="2"/>
  <c r="BI53" i="2"/>
  <c r="BM53" i="2"/>
  <c r="BQ53" i="2"/>
  <c r="BJ53" i="2"/>
  <c r="BN53" i="2"/>
  <c r="BK53" i="2"/>
  <c r="BO53" i="2"/>
  <c r="AW53" i="2"/>
  <c r="BA53" i="2"/>
  <c r="BE53" i="2"/>
  <c r="AX53" i="2"/>
  <c r="BB53" i="2"/>
  <c r="BF53" i="2"/>
  <c r="AY53" i="2"/>
  <c r="BC53" i="2"/>
  <c r="AZ53" i="2"/>
  <c r="BD53" i="2"/>
  <c r="I24" i="3"/>
  <c r="F11" i="4" s="1"/>
  <c r="J24" i="3"/>
  <c r="G11" i="4" s="1"/>
  <c r="H24" i="3"/>
  <c r="E11" i="4" s="1"/>
  <c r="E24" i="3"/>
  <c r="B11" i="4" s="1"/>
  <c r="H52" i="3"/>
  <c r="K60" i="3"/>
  <c r="M60" i="3"/>
  <c r="N52" i="3"/>
  <c r="F60" i="3"/>
  <c r="H60" i="3"/>
  <c r="I60" i="3"/>
  <c r="N60" i="3"/>
  <c r="F52" i="3"/>
  <c r="J52" i="3"/>
  <c r="K52" i="3"/>
  <c r="G52" i="3"/>
  <c r="L60" i="3"/>
  <c r="E60" i="3"/>
  <c r="M52" i="3"/>
  <c r="E52" i="3"/>
  <c r="G60" i="3"/>
  <c r="J60" i="3"/>
  <c r="I52" i="3"/>
  <c r="L52" i="3"/>
  <c r="H37" i="3"/>
  <c r="E13" i="4" s="1"/>
  <c r="H30" i="3"/>
  <c r="E12" i="4" s="1"/>
  <c r="H20" i="3"/>
  <c r="E10" i="4" s="1"/>
  <c r="H5" i="3"/>
  <c r="E8" i="4" s="1"/>
  <c r="G37" i="3"/>
  <c r="D13" i="4" s="1"/>
  <c r="G30" i="3"/>
  <c r="D12" i="4" s="1"/>
  <c r="E11" i="3"/>
  <c r="B9" i="4" s="1"/>
  <c r="G11" i="3"/>
  <c r="D9" i="4" s="1"/>
  <c r="G5" i="3"/>
  <c r="D8" i="4" s="1"/>
  <c r="E5" i="3"/>
  <c r="B8" i="4" s="1"/>
  <c r="F37" i="3"/>
  <c r="C13" i="4" s="1"/>
  <c r="F11" i="3"/>
  <c r="C9" i="4" s="1"/>
  <c r="I64" i="3" l="1"/>
  <c r="F24" i="3"/>
  <c r="C11" i="4" s="1"/>
  <c r="G24" i="3"/>
  <c r="D11" i="4" s="1"/>
  <c r="M64" i="3"/>
  <c r="K64" i="3"/>
  <c r="G64" i="3"/>
  <c r="F64" i="3"/>
  <c r="E64" i="3"/>
  <c r="J64" i="3"/>
  <c r="H64" i="3"/>
  <c r="N64" i="3"/>
  <c r="N53" i="3"/>
  <c r="J53" i="3"/>
  <c r="F53" i="3"/>
  <c r="K53" i="3"/>
  <c r="G53" i="3"/>
  <c r="N57" i="3"/>
  <c r="J57" i="3"/>
  <c r="F57" i="3"/>
  <c r="K57" i="3"/>
  <c r="G57" i="3"/>
  <c r="N67" i="3"/>
  <c r="J67" i="3"/>
  <c r="F67" i="3"/>
  <c r="K67" i="3"/>
  <c r="G67" i="3"/>
  <c r="N58" i="3"/>
  <c r="J58" i="3"/>
  <c r="F58" i="3"/>
  <c r="K58" i="3"/>
  <c r="G58" i="3"/>
  <c r="N54" i="3"/>
  <c r="J54" i="3"/>
  <c r="F54" i="3"/>
  <c r="K54" i="3"/>
  <c r="G54" i="3"/>
  <c r="N66" i="3"/>
  <c r="J66" i="3"/>
  <c r="F66" i="3"/>
  <c r="K66" i="3"/>
  <c r="G66" i="3"/>
  <c r="N56" i="3"/>
  <c r="J56" i="3"/>
  <c r="F56" i="3"/>
  <c r="K56" i="3"/>
  <c r="G56" i="3"/>
  <c r="N42" i="3"/>
  <c r="J42" i="3"/>
  <c r="F42" i="3"/>
  <c r="K42" i="3"/>
  <c r="G42" i="3"/>
  <c r="N50" i="3"/>
  <c r="J50" i="3"/>
  <c r="F50" i="3"/>
  <c r="K50" i="3"/>
  <c r="G50" i="3"/>
  <c r="L53" i="3"/>
  <c r="H53" i="3"/>
  <c r="M53" i="3"/>
  <c r="I53" i="3"/>
  <c r="E53" i="3"/>
  <c r="L67" i="3"/>
  <c r="H67" i="3"/>
  <c r="M67" i="3"/>
  <c r="I67" i="3"/>
  <c r="E67" i="3"/>
  <c r="L68" i="3"/>
  <c r="H68" i="3"/>
  <c r="M68" i="3"/>
  <c r="I68" i="3"/>
  <c r="E68" i="3"/>
  <c r="L58" i="3"/>
  <c r="H58" i="3"/>
  <c r="M58" i="3"/>
  <c r="I58" i="3"/>
  <c r="E58" i="3"/>
  <c r="L54" i="3"/>
  <c r="H54" i="3"/>
  <c r="M54" i="3"/>
  <c r="I54" i="3"/>
  <c r="E54" i="3"/>
  <c r="L66" i="3"/>
  <c r="H66" i="3"/>
  <c r="M66" i="3"/>
  <c r="I66" i="3"/>
  <c r="E66" i="3"/>
  <c r="L56" i="3"/>
  <c r="H56" i="3"/>
  <c r="M56" i="3"/>
  <c r="I56" i="3"/>
  <c r="E56" i="3"/>
  <c r="L42" i="3"/>
  <c r="H42" i="3"/>
  <c r="M42" i="3"/>
  <c r="I42" i="3"/>
  <c r="E42" i="3"/>
  <c r="L50" i="3"/>
  <c r="H50" i="3"/>
  <c r="M50" i="3"/>
  <c r="I50" i="3"/>
  <c r="E50" i="3"/>
  <c r="L57" i="3"/>
  <c r="H57" i="3"/>
  <c r="M57" i="3"/>
  <c r="I57" i="3"/>
  <c r="E57" i="3"/>
  <c r="N68" i="3"/>
  <c r="J68" i="3"/>
  <c r="F68" i="3"/>
  <c r="K68" i="3"/>
  <c r="G68" i="3"/>
  <c r="L46" i="3"/>
  <c r="H46" i="3"/>
  <c r="M46" i="3"/>
  <c r="I46" i="3"/>
  <c r="E46" i="3"/>
  <c r="L40" i="3"/>
  <c r="H40" i="3"/>
  <c r="M40" i="3"/>
  <c r="I40" i="3"/>
  <c r="E40" i="3"/>
  <c r="L44" i="3"/>
  <c r="H44" i="3"/>
  <c r="M44" i="3"/>
  <c r="I44" i="3"/>
  <c r="E44" i="3"/>
  <c r="L48" i="3"/>
  <c r="H48" i="3"/>
  <c r="M48" i="3"/>
  <c r="I48" i="3"/>
  <c r="E48" i="3"/>
  <c r="L62" i="3"/>
  <c r="H62" i="3"/>
  <c r="M62" i="3"/>
  <c r="I62" i="3"/>
  <c r="E62" i="3"/>
  <c r="L63" i="3"/>
  <c r="H63" i="3"/>
  <c r="M63" i="3"/>
  <c r="I63" i="3"/>
  <c r="E63" i="3"/>
  <c r="L49" i="3"/>
  <c r="H49" i="3"/>
  <c r="M49" i="3"/>
  <c r="I49" i="3"/>
  <c r="E49" i="3"/>
  <c r="L45" i="3"/>
  <c r="H45" i="3"/>
  <c r="M45" i="3"/>
  <c r="I45" i="3"/>
  <c r="E45" i="3"/>
  <c r="L41" i="3"/>
  <c r="H41" i="3"/>
  <c r="M41" i="3"/>
  <c r="I41" i="3"/>
  <c r="E41" i="3"/>
  <c r="L43" i="3"/>
  <c r="H43" i="3"/>
  <c r="M43" i="3"/>
  <c r="I43" i="3"/>
  <c r="E43" i="3"/>
  <c r="L55" i="3"/>
  <c r="H55" i="3"/>
  <c r="M55" i="3"/>
  <c r="I55" i="3"/>
  <c r="E55" i="3"/>
  <c r="L59" i="3"/>
  <c r="H59" i="3"/>
  <c r="M59" i="3"/>
  <c r="I59" i="3"/>
  <c r="E59" i="3"/>
  <c r="L65" i="3"/>
  <c r="H65" i="3"/>
  <c r="M65" i="3"/>
  <c r="I65" i="3"/>
  <c r="E65" i="3"/>
  <c r="L61" i="3"/>
  <c r="H61" i="3"/>
  <c r="M61" i="3"/>
  <c r="I61" i="3"/>
  <c r="E61" i="3"/>
  <c r="L51" i="3"/>
  <c r="H51" i="3"/>
  <c r="M51" i="3"/>
  <c r="I51" i="3"/>
  <c r="E51" i="3"/>
  <c r="L47" i="3"/>
  <c r="H47" i="3"/>
  <c r="M47" i="3"/>
  <c r="I47" i="3"/>
  <c r="E47" i="3"/>
  <c r="G39" i="3"/>
  <c r="K39" i="3"/>
  <c r="F39" i="3"/>
  <c r="J39" i="3"/>
  <c r="N39" i="3"/>
  <c r="N46" i="3"/>
  <c r="J46" i="3"/>
  <c r="F46" i="3"/>
  <c r="K46" i="3"/>
  <c r="G46" i="3"/>
  <c r="N40" i="3"/>
  <c r="J40" i="3"/>
  <c r="F40" i="3"/>
  <c r="K40" i="3"/>
  <c r="G40" i="3"/>
  <c r="N44" i="3"/>
  <c r="J44" i="3"/>
  <c r="F44" i="3"/>
  <c r="K44" i="3"/>
  <c r="G44" i="3"/>
  <c r="N48" i="3"/>
  <c r="J48" i="3"/>
  <c r="F48" i="3"/>
  <c r="K48" i="3"/>
  <c r="G48" i="3"/>
  <c r="N62" i="3"/>
  <c r="J62" i="3"/>
  <c r="F62" i="3"/>
  <c r="K62" i="3"/>
  <c r="G62" i="3"/>
  <c r="N63" i="3"/>
  <c r="J63" i="3"/>
  <c r="F63" i="3"/>
  <c r="K63" i="3"/>
  <c r="G63" i="3"/>
  <c r="N49" i="3"/>
  <c r="J49" i="3"/>
  <c r="F49" i="3"/>
  <c r="K49" i="3"/>
  <c r="G49" i="3"/>
  <c r="N45" i="3"/>
  <c r="J45" i="3"/>
  <c r="F45" i="3"/>
  <c r="K45" i="3"/>
  <c r="G45" i="3"/>
  <c r="N41" i="3"/>
  <c r="J41" i="3"/>
  <c r="F41" i="3"/>
  <c r="K41" i="3"/>
  <c r="G41" i="3"/>
  <c r="N43" i="3"/>
  <c r="J43" i="3"/>
  <c r="F43" i="3"/>
  <c r="K43" i="3"/>
  <c r="G43" i="3"/>
  <c r="N55" i="3"/>
  <c r="J55" i="3"/>
  <c r="F55" i="3"/>
  <c r="K55" i="3"/>
  <c r="G55" i="3"/>
  <c r="N59" i="3"/>
  <c r="J59" i="3"/>
  <c r="F59" i="3"/>
  <c r="K59" i="3"/>
  <c r="G59" i="3"/>
  <c r="N65" i="3"/>
  <c r="J65" i="3"/>
  <c r="F65" i="3"/>
  <c r="K65" i="3"/>
  <c r="G65" i="3"/>
  <c r="N61" i="3"/>
  <c r="J61" i="3"/>
  <c r="F61" i="3"/>
  <c r="K61" i="3"/>
  <c r="G61" i="3"/>
  <c r="N51" i="3"/>
  <c r="J51" i="3"/>
  <c r="F51" i="3"/>
  <c r="K51" i="3"/>
  <c r="G51" i="3"/>
  <c r="N47" i="3"/>
  <c r="J47" i="3"/>
  <c r="F47" i="3"/>
  <c r="K47" i="3"/>
  <c r="G47" i="3"/>
  <c r="E39" i="3"/>
  <c r="I39" i="3"/>
  <c r="M39" i="3"/>
  <c r="H39" i="3"/>
  <c r="L39" i="3"/>
  <c r="M38" i="3" l="1"/>
  <c r="J14" i="4" s="1"/>
  <c r="J6" i="4" s="1"/>
  <c r="L38" i="3"/>
  <c r="I14" i="4" s="1"/>
  <c r="I6" i="4" s="1"/>
  <c r="K38" i="3"/>
  <c r="H14" i="4" s="1"/>
  <c r="H6" i="4" s="1"/>
  <c r="N38" i="3"/>
  <c r="K14" i="4" s="1"/>
  <c r="K6" i="4" s="1"/>
  <c r="I38" i="3"/>
  <c r="F14" i="4" s="1"/>
  <c r="F6" i="4" s="1"/>
  <c r="J38" i="3"/>
  <c r="G14" i="4" s="1"/>
  <c r="G6" i="4" s="1"/>
  <c r="H38" i="3"/>
  <c r="E14" i="4" s="1"/>
  <c r="E6" i="4" s="1"/>
  <c r="G38" i="3"/>
  <c r="D14" i="4" s="1"/>
  <c r="D6" i="4" s="1"/>
  <c r="F38" i="3"/>
  <c r="C14" i="4" s="1"/>
  <c r="C6" i="4" s="1"/>
  <c r="E38" i="3"/>
  <c r="B14" i="4" s="1"/>
  <c r="B6" i="4" s="1"/>
  <c r="J4" i="4" l="1"/>
  <c r="H4" i="4"/>
  <c r="I4" i="4"/>
  <c r="K4" i="4"/>
  <c r="B4" i="4"/>
  <c r="E4" i="4"/>
  <c r="C4" i="4"/>
  <c r="D4" i="4"/>
  <c r="G4" i="4"/>
  <c r="F4" i="4"/>
</calcChain>
</file>

<file path=xl/sharedStrings.xml><?xml version="1.0" encoding="utf-8"?>
<sst xmlns="http://schemas.openxmlformats.org/spreadsheetml/2006/main" count="670" uniqueCount="206">
  <si>
    <t>Wykonanie dokumentacji projektowej przyłącza do 35m mierzone w rzucie poziomym</t>
  </si>
  <si>
    <t>Wykonanie każdego następnego metra powyżej 35 m dokumentacji projektowej liczone za każde następne rozpoczęte 20 m</t>
  </si>
  <si>
    <t>A</t>
  </si>
  <si>
    <t>B</t>
  </si>
  <si>
    <t>Wycena opracowania dokumentacji projektowej 55 m przyłącza mierzone w rzucie Cena bez VAT = A + B poziomym</t>
  </si>
  <si>
    <t>projekty</t>
  </si>
  <si>
    <t>roboty budowlane A</t>
  </si>
  <si>
    <t>Wykonanie każdego następnego metra przyłącza nN powyżej 1 m kablem YAKXs 4x35 mm2 (długość przyłącza liczona wg rzutu na mapie i mnożona przez skalę).</t>
  </si>
  <si>
    <t>Koszt budowy 1 m przepustu kablowego z rury DVK</t>
  </si>
  <si>
    <t>C</t>
  </si>
  <si>
    <t>D</t>
  </si>
  <si>
    <t>roboty budowlane B</t>
  </si>
  <si>
    <t>Wykonanie przyłącza napowietrznego przewodem AsXSn 4x25mm2 o długość do 35 mb. liczonej wzdłuż trasy od słupa do budynku bez uwzględnienia zapasów i trasy przewodu na słupie (długość przyłącza liczona wg rzutu na mapie i mnożona przez skalę,  bez uwzględnienia trasy przewodów na budynku).Pozycja obejmuje: budowę przyłącza od słupa do złącza wraz z pionem, wprowadzenie i podłączenie przewodów, koszt uzyskania zgód, opracowań technicznych, zajęcia pasa drogowego.</t>
  </si>
  <si>
    <t>Wykonanie każdego następnego metra liczonego wzdłuż trasy – przewodem typu AsXSn 4x25mm2 (długość przewodu nN  liczona wg rzutu na mapie i mnożona przez skalę).</t>
  </si>
  <si>
    <t>Demontaż złącza niskiego napięcia</t>
  </si>
  <si>
    <t xml:space="preserve">Cena bez VAT  = A + B + C </t>
  </si>
  <si>
    <t>roboty budowlane C</t>
  </si>
  <si>
    <t>Wykonanie każdego następnego metra linii lub przyłącza kablowego nN powyżej 1 m kablem YAKXs 4x120 mm2 (długość linii/przyłącza kablowego nN liczona wg rzutu na mapie i mnożona przez skalę)</t>
  </si>
  <si>
    <t>Koszt budowy 1 m przecisku (przepychu) kablowego z rury SRS</t>
  </si>
  <si>
    <t>roboty budowlane D</t>
  </si>
  <si>
    <t>Wykonanie każdego następnego metra przyłącza nN powyżej 1 m kablem YAKXs 4x70 mm2 (długość przyłącza liczona wg rzutu na mapie i mnożona przez skalę).</t>
  </si>
  <si>
    <t>E</t>
  </si>
  <si>
    <t xml:space="preserve">Koszty budowy przyłączy napowietrznych nN i kablowych nN oraz linii kablowych i napowietrznych nN    </t>
  </si>
  <si>
    <t>Wykonanie każdego następnego metra przyłącza nN powyżej 1 m kablem YAKXs 4x50 mm2 (długość przyłącza liczona wg rzutu na mapie i mnożona przez skalę).</t>
  </si>
  <si>
    <t>Koszty budowy złącza</t>
  </si>
  <si>
    <t>Koszty innych robót budowlanych</t>
  </si>
  <si>
    <t>Koszty budowy słupów</t>
  </si>
  <si>
    <t>Koszty budowy dodatkowego wyposażenia w stacji SN/nN lub złączu</t>
  </si>
  <si>
    <t>Koszt pełnej obsługi geodezyjnej do 100 metrów (długość przyłącza lub linii liczona wg rzutu na mapie i mnożona przez skalę)</t>
  </si>
  <si>
    <t>Uśredniony koszt zajęcia pasa drogowego (w tym wykonanie projektu organizacji ruchu)</t>
  </si>
  <si>
    <t>Demontaż przewodów linii lub przyłącza napowietrznego nN (długość przewodów liczona wg rzutu na mapie i mnożona przez skalę)</t>
  </si>
  <si>
    <t>Demontaż słupa linii napowietrznej nN</t>
  </si>
  <si>
    <t>Pozostałe standardowe elementy przyłączy (CAD)</t>
  </si>
  <si>
    <t>Wykonawca 1</t>
  </si>
  <si>
    <t>Wykonawca 2</t>
  </si>
  <si>
    <t>Wykonawca 3</t>
  </si>
  <si>
    <t>Wykonawca 4</t>
  </si>
  <si>
    <t>Wykonawca 5</t>
  </si>
  <si>
    <t>Wykonawca 6</t>
  </si>
  <si>
    <t>Wykonawca 7</t>
  </si>
  <si>
    <t>Wykonawca 8</t>
  </si>
  <si>
    <t>Wykonawca 9</t>
  </si>
  <si>
    <t>Wykonawca 10</t>
  </si>
  <si>
    <t>wartość minimalna</t>
  </si>
  <si>
    <t>formuła =pozycja(wartość;tablica;1)</t>
  </si>
  <si>
    <t>ilość</t>
  </si>
  <si>
    <t>Warunki ilości</t>
  </si>
  <si>
    <t>1+2</t>
  </si>
  <si>
    <t>1+2+3</t>
  </si>
  <si>
    <t>Obliczenie 1</t>
  </si>
  <si>
    <t>Obliczenie 2</t>
  </si>
  <si>
    <t>Obliczenie 4</t>
  </si>
  <si>
    <t>Obliczenie 3</t>
  </si>
  <si>
    <t>pozostałe standardowe elementy przyłączy (CAD)</t>
  </si>
  <si>
    <t>roboty budowlane E</t>
  </si>
  <si>
    <t>Cena bez VAT = A +10*B + C + D + 5*E</t>
  </si>
  <si>
    <t>F</t>
  </si>
  <si>
    <t>G</t>
  </si>
  <si>
    <t>H</t>
  </si>
  <si>
    <t>Budowa słupa typu ŻN 10 w linii napowietrznej nN</t>
  </si>
  <si>
    <t>Pozycja obejmuje: koszt zakupu, dostawy na miejsce budowy, ustawienia i podłączenia słupa wraz z ustojem i pozostałym osprzętem.  Pozycja nie obejmuje kosztu montażu ograniczników przepięć i uziemienia</t>
  </si>
  <si>
    <t>Koszt montażu pojedynczego ogranicznika przepięć (1 szt.) na linii napowietrznej nN.</t>
  </si>
  <si>
    <t>Cena bez VAT  = A +10*B + C + D + E + F + G + H</t>
  </si>
  <si>
    <t>Pozycja obejmuje: montaż wraz z podłączeniem do przewodów roboczych i uziomu</t>
  </si>
  <si>
    <t>Wykonanie przyłącza nN o długości do 1 m od słupa do złącza odbiorcy kablem YAKXs 4x35 mm2 (długość przyłącza liczona wg rzutu na mapie i mnożona przez skalę).Pozycja obejmuje: ułożenie kabla na słupie, wprowadzenie i podłączenie kabla, ułożenie wymaganych zapasów kabla</t>
  </si>
  <si>
    <t>Koszt złącza ZK1 + SL1 (schemat złącza kablowo - pomiarowego według rysunku nr 3).Pozycja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</si>
  <si>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ZK2 + SL2 (schemat złącza kablowo - pomiarowego według rysunku nr 6).Pozycja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</si>
  <si>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 xml:space="preserve">Wykonanie uziemienia i podłączenie uziemienia (RU=3-5Ω)
Pozycja obejmuje: koszt wykonania uziemienia wraz z wykonaniem pomiarów potwierdzonych protokołem
</t>
  </si>
  <si>
    <t xml:space="preserve">Wykonanie linii lub przyłącza kablowego nN o długości do 1 m od istniejącego złącza lub stacji trafo SN/nN do złącza kablowo pomiarowego kablem YAKXs 4x120 mm2 (długość linii/przyłącza kablowego nN liczona wg rzutu na mapie i mnożona przez skalę).
Pozycja obejmuje: obustronne wprowadzenie i podłączenie kabla w złączach  lub stacji trafo oraz ułożenie wymaganych zapasów kabla
</t>
  </si>
  <si>
    <t xml:space="preserve">Koszt złącza ZK3 + SL2 (schemat złącza kablowo - pomiarowego według rysunku nr 8).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
</t>
  </si>
  <si>
    <t xml:space="preserve">Koszt pełnej obsługi geodezyjnej dla inwestycji przekraczającej 100 metrów (długość przyłącza lub linii liczona wg rzutu na mapie i mnożona przez skalę) 
UWAGA: nie sumuje się z poz. D Tabela A
</t>
  </si>
  <si>
    <t>Cena bez VAT  = A + 10*B + C + D + 5*E</t>
  </si>
  <si>
    <t>Koszt budowy złącza z wykonaniem wcinki w istniejący kabel YAKXs o przekroju od 4x120 mm2 do 4x240 mm2
Pozycja obejmuje koszty: odkopania istniejącego kabla, zakupu i montażu mufy przelotowej wraz z zakupem i ułożeniem kabla o długości do 6 m. Pozycja nie obejmuje kosztów złącza.</t>
  </si>
  <si>
    <t>Koszt złącza ZK3 (schemat złącza kablowego według rysunku nr 12).
Pozycja obejmuje: koszt zakupu, dostawy na miejsce budowy, instalacji i podłączenia (wprowadzenie i podłączenie kabla zasilającego, wprowadzenie i podłączenie kabla odejściowego do instalacji odbiorcy) kompletnego i okablowanego złącza kablowego z fundamentem. Pozycja nie obejmuje kosztu uziemienia.
(złącze z podstawami wraz z oszynowaniem lub okablowaniem, fundamentem oraz wyposażeniem w zwory lub wkładki bezpiecznikowe – zgodnie z projektem technicznym)</t>
  </si>
  <si>
    <t>Wykonanie przyłącza nN o długości do 1 m od istniejącego złącza do złącza odbiorcy kablem YAKXs 4x70 mm2 (długość przyłącza liczona wg rzutu na mapie i mnożona przez skalę).
Pozycja obejmuje: wprowadzenie i podłączenie kabla, ułożenie wymaganych zapasów kabla</t>
  </si>
  <si>
    <t xml:space="preserve">Koszt złącza ZK1 + SL2 (schemat złącza kablowo - pomiarowego według rysunku nr 4).
Pozycja obejmuje: koszt zakupu, dostawy na miejsce budowy, instalacji i podłączenia (wprowadzenie i podłączenie kabla zasilającego, wprowadzenie i podłączenie kabla odejściowego do instalacji odbiorcy) </t>
  </si>
  <si>
    <t>Cena bez VAT  = A + B + C + 10*D + E + F</t>
  </si>
  <si>
    <t>Koszt szafki licznikowej SL1 ( schemat szafki według rysunku nr 1).
Pozycja obejmuje: koszt zakupu, dostawy na miejsce budowy, instalacji i podłączenia (wprowadzenie i podłączenie kabla zasilającego, wprowadzenie i podłączenie kabla odejściowego do instalacji odbiorcy) kompletnej i okablowanej szafki.</t>
  </si>
  <si>
    <t>Koszt szafki licznikowej wolnostojącej SL1 ( schemat szafki według rysunku nr 2).
Pozycja obejmuje: koszt zakupu, dostawy na miejsce budowy, instalacji i podłączenia (wprowadzenie i podłączenie kabla zasilającego, wprowadzenie i podłączenie kabla odejściowego do instalacji odbiorcy) kompletnej i okablowanej szafki z fundamentem.</t>
  </si>
  <si>
    <t>Koszt złącza ZK2 + SL1 (schemat złącza kablowo - pomiarowego według rysunku nr 5).Pozycja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</si>
  <si>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ZK4+ZP1 (schemat złącza kablowo - pomiarowego według rysunku nr 9).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</si>
  <si>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ZK4+ZP2 (schemat złącza kablowo - pomiarowego według rysunku nr 10).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</si>
  <si>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ZK1 (schemat złącza kablowego według rysunku nr 11).
Pozycja obejmuje: koszt zakupu, dostawy na miejsce budowy, instalacji i podłączenia (wprowadzenie i podłączenie kabla zasilającego, wprowadzenie i podłączenie kabla odejściowego do instalacji odbiorcy) kompletnego i okablowanego złącza kablowego z fundamentem. Pozycja nie obejmuje kosztu uziemienia.
(złącze  z podstawami wraz z oszynowaniem lub okablowaniem, fundamentem oraz wyposażeniem w zwory lub wkładki bezpiecznikowe – zgodnie z projektem technicznym)</t>
  </si>
  <si>
    <t>Cena bez VAT = A +30*B + C + D + 5*E</t>
  </si>
  <si>
    <t>Wycena opracowania dokumentacji projektowej 135 m przyłącza mierzone w rzucie poziomym Cena bez VAT = A + 5*B</t>
  </si>
  <si>
    <t>Koszt budowy 1 m przepustu kablowego wykonywanego metodą wykopu otwartego</t>
  </si>
  <si>
    <t>Koszt budowy 1 m przecisku (przepychu) kablowego, również metodą przecisku sterowanego</t>
  </si>
  <si>
    <t>Koszt zakupu i wymiany istniejącego zamknięcia na wkładkę lub kłódkę według wytycznych do systemy Master Key</t>
  </si>
  <si>
    <t xml:space="preserve">Wykonanie linii lub przyłącza nN o długości do 1 m od słupa do złącza odbiorcy kablem do przekroju YAKXs 4x70 mm2 włącznie (długość przyłącza liczona wg rzutu na mapie i mnożona przez skalę).
Pozycja obejmuje: ułożenie kabla na słupie, wprowadzenie i podłączenie kabla, ułożenie wymaganych zapasów kabla
</t>
  </si>
  <si>
    <t xml:space="preserve">Koszt złącza ZK1 + SL1 (schemat złącza kablowo - pomiarowego według rysunku nr 3).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
</t>
  </si>
  <si>
    <t>Koszt pełnej obsługi geodezyjnej.</t>
  </si>
  <si>
    <t>Cena bez VAT  = A +10*B + C + D + E + F + G</t>
  </si>
  <si>
    <t xml:space="preserve">Wykonanie przyłącza napowietrznego przewodem AsXSn 4x25mm2 lub AsXSn 4x35mm2 o długość do 35 mb. liczonej wzdłuż trasy od słupa do budynku bez uwzględnienia zapasów i trasy przewodu na słupie (długość przyłącza liczona wg rzutu na mapie i mnożona przez skalę,  bez uwzględnienia trasy przewodów na budynku).
Pozycja obejmuje: budowę przyłącza od słupa do złącza wraz z pionem, wprowadzenie i podłączenie przewodów, koszt uzyskania zgód, opracowań technicznych, zajęcia pasa drogowego.
</t>
  </si>
  <si>
    <t>Wykonanie każdego następnego metra liczonego wzdłuż trasy – przewodem typu AsXSn 4x25mm2 lub przewodem typu AsXSn 4x35mm2 (długość przewodu nN  liczona wg rzutu na mapie i mnożona przez skalę).</t>
  </si>
  <si>
    <t>Demontaż stanowiska słupowego linii napowietrznej nN</t>
  </si>
  <si>
    <t>Demontaż  sieci nN (długość przewodów lub kabla liczona wg rzutu na mapie i mnożona przez skalę)</t>
  </si>
  <si>
    <t xml:space="preserve">Budowa słupa typu ŻN 10 lub ŻN 12 w linii napowietrznej nN
Pozycja obejmuje: koszt zakupu, dostawy na miejsce budowy, ustawienia i podłączenia słupa wraz z ustojem i pozostałym osprzętem.  Pozycja nie obejmuje kosztu montażu ograniczników przepięć i uziemienia
</t>
  </si>
  <si>
    <t xml:space="preserve">Koszt montażu pojedynczego ogranicznika przepięć (1 szt.) na linii napowietrznej nN.
Pozycja obejmuje: montaż wraz z podłączeniem do przewodów roboczych i uziomu
</t>
  </si>
  <si>
    <t xml:space="preserve">Koszt montażu rozłącznika słupowego trójpolowego/czteropolowego typu RS
Pozycja obejmuje: montaż rozłącznika, wyposażenie w bezpieczniki i podłączenie do przewodów roboczych oraz przewodu neutralnego
</t>
  </si>
  <si>
    <t>Cena bez VAT  = A + B + C + D</t>
  </si>
  <si>
    <t xml:space="preserve">Koszt złącza ZK2 + SL2 (schemat złącza kablowo - pomiarowego według rysunku nr 6).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
</t>
  </si>
  <si>
    <t xml:space="preserve">Wykonanie uziemienia taśmowo-prętowego i podłączenie uziemienia o wartości wynikającej z uzgodnionego w PGE projektu Pozycja obejmuje: koszt wykonania uziemienia wraz z wykonaniem pomiarów potwierdzonych protokołem. UWAGA! Nie stosuje się łącznie z pozycją 13 tabeli „Pozostałe standardowe elementy przyłączy”.
</t>
  </si>
  <si>
    <t xml:space="preserve">Uśredniony koszt  pełnienia nadzoru oraz utrzymania gwarancji dla dróg, chodników,  ciągów pieszo – jezdnych objętych gwarancją w związku z prowadzeniem prac wymagających zgody gwaranta, również w przypadku wystąpienia kilku gwarantów.  </t>
  </si>
  <si>
    <t xml:space="preserve">Wykonanie linii lub przyłącza kablowego nN o długości do 1 m od złącza lub stacji trafo SN/nN do złącza kablowo pomiarowego kablem YAKXs 4x120 mm2 lub  YAKXs 4x240 mm2 (długość linii/przyłącza kablowego nN liczona wg rzutu na mapie i mnożona przez skalę).
Pozycja obejmuje: obustronne wprowadzenie i podłączenie kabla w złączach  lub stacji trafo oraz ułożenie wymaganych zapasów kabla
</t>
  </si>
  <si>
    <t xml:space="preserve">Koszt złącza ZK3 + SL2 (schemat złącza kablowo - pomiarowego według rysunku nr 8).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
</t>
  </si>
  <si>
    <t>Cena bez VAT  = A + 50*B + C + 5*D + E</t>
  </si>
  <si>
    <t xml:space="preserve">Koszt budowy złącza z wykonaniem wcinki w istniejący kabel YAKXs o przekroju od 4x120 mm2 do 4x240 mm2
Pozycja obejmuje koszty: odkopania istniejącego kabla, zakupu i montażu mufy lub muf przelotowych wraz z zakupem i ułożeniem kabla o długości do 6 m. Pozycja nie obejmuje kosztów złącza.
</t>
  </si>
  <si>
    <t xml:space="preserve">Koszt złącza ZK3 (schemat złącza kablowego według rysunku nr 12).
Pozycja obejmuje: koszt zakupu, dostawy na miejsce budowy, instalacji i podłączenia (wprowadzenie i podłączenie kabla zasilającego, wprowadzenie i podłączenie kabla odejściowego do instalacji odbiorcy) kompletnego i okablowanego złącza kablowego z fundamentem. Pozycja nie obejmuje kosztu uziemienia.
(złącze z podstawami wraz z oszynowaniem lub okablowaniem, fundamentem oraz wyposażeniem w zwory lub wkładki bezpiecznikowe – zgodnie z projektem technicznym)
</t>
  </si>
  <si>
    <t>Wykonanie linii lub przyłącza nN o długości do 1 m od złącza do złącza odbiorcy kablem do przekroju YAKXs 4x70 mm2 włącznie (długość przyłącza liczona wg rzutu na mapie i mnożona przez skalę).
Pozycja obejmuje: wprowadzenie i podłączenie kabla, ułożenie wymaganych zapasów kabla</t>
  </si>
  <si>
    <t>Uśredniony koszt zajęcia pasa drogowego (w tym wykonanie projektu organizacji ruchu) również w przypadku wystąpienia kilku decyzji o zajęciu pasa.</t>
  </si>
  <si>
    <t>Koszt złącza ZK1 + SL2 (schemat złącza kablowo - pomiarowego według rysunku nr 4).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</si>
  <si>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Wykonanie linii lub przyłącza kablowego nN o długości do 1 m od słupa do złącza kablowo pomiarowego kablem YAKXs 4x120 mm2 lub YAKXs 4x240 mm2 (długość linii/przyłącza kablowego nN liczona wg rzutu na mapie i mnożona przez skalę).
Pozycja obejmuje: ułożenie kabla na słupie, wprowadzenie i podłączenie kabla w złączu, ułożenie wymaganych zapasów kabla</t>
  </si>
  <si>
    <t>Wykonanie każdego następnego metra linii lub przyłącza kablowego nN powyżej 1 m kablem YAKXs 4x240 mm2 (długość linii/przyłącza kablowego nN liczona wg rzutu na mapie i mnożona przez skalę)</t>
  </si>
  <si>
    <t>Wykonanie linii napowietrznej wykonanej przewodem od typu AsXSn 4x50mm2 do typu AsXSn 4x95mm2.
Pozycja obejmuje: uśredniony koszt za 1 m rzutu na mapie wraz z uwzględnieniem niezbędnego osprzętu  i niezbędnych materiałów do wyprowadzenia przewodu ze skrzynki stacyjnej na linię napowietrzną nN. do co najmniej pierwszego słupa w linii nN</t>
  </si>
  <si>
    <t>Koszt złącza ZK3 + SL1 (schemat złącza kablowo - pomiarowego według rysunku nr 7).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</si>
  <si>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podłączenia złącza w miejscu istniejącego zapasu kabla YAKXs do przekroju  4x240 mm2 łącznie. Pozycja obejmuje: koszty odkopania zapasu, przecięcia i obrobienia końców kabla ,wprowadzenia do złącza.
Pozycja nie obejmuje kosztów złącza</t>
  </si>
  <si>
    <t>Wykonanie każdego  metra bednarki (o przekroju wg projektu), układanej z kablem liczona według trasy kabla wraz z podłączeniem na obu końcach. UWAGA! Nie stosuje się łącznie z pozycją C tabeli C.</t>
  </si>
  <si>
    <t>Koszt budowy złącza z wykonaniem wcinki w istniejący kabel YAKXs o przekroju od 4x35 mm2 do 4x70 mm2.
Pozycja obejmuje koszty: odkopania istniejącego kabla, zakupu i montażu mufy lub muf przelotowych wraz z zakupem i ułożeniem kabla o długości do 6 m. Pozycja nie obejmuje kosztów złącza</t>
  </si>
  <si>
    <t>Budowa słupa typu E 10,5/2,5 lub E 10,5/4,3 lub E 10,5/6 w linii napowietrznej nN
Pozycja obejmuje: koszt zakupu, dostawy na miejsce budowy, ustawienia i podłączenia słupa wraz z ustojem i pozostałym osprzętem.  Pozycja nie obejmuje kosztu montażu ograniczników przepięć i uziemienia</t>
  </si>
  <si>
    <t>Budowa słupa typu E 10,5/10 lub E 10,5/12  w linii napowietrznej nN
Pozycja obejmuje: koszt zakupu, dostawy na miejsce budowy, ustawienia i podłączenia słupa wraz z ustojem i pozostałym osprzętem.  Pozycja nie obejmuje kosztu montażu ograniczników przepięć i uziemienia</t>
  </si>
  <si>
    <t>Budowa słupa typu E 12/2,5 lub E 12/4,3 lub E 12/6 w linii napowietrznej nN
Pozycja obejmuje: koszt zakupu, dostawy na miejsce budowy, ustawienia i podłączenia słupa wraz z ustojem i pozostałym osprzętem.  Pozycja nie obejmuje kosztu montażu ograniczników przepięć i uziemienia</t>
  </si>
  <si>
    <t>Budowa słupa typu E 12/10 lub E 12/12 w linii napowietrznej nN
Pozycja obejmuje: koszt zakupu, dostawy na miejsce budowy, ustawienia i podłączenia słupa wraz z ustojem i pozostałym osprzętem.  Pozycja nie obejmuje kosztu montażu ograniczników przepięć i uziemienia</t>
  </si>
  <si>
    <t>Koszt dobudowy pola nN w istniejącej rozdzielni stacyjnej słupowej, rozdzielni stacji wnętrzowej oraz istniejącym złączu kablowym z wykorzystaniem rozłącznika bezpiecznikowego  listwowego (gr. 00,1, 2, 3), rozłącznika  typu RB (skrzynkowy, kasetowy) (gr. 00, 1, 2, 3) rozłącznika  typu RBP (skrzynkowy, kasetowy) (gr. 000 lub podstaw bezpiecznikowych typu PBD  wraz z oszynowaniem oraz wyposażeniem w zwory lub wkładki bezpiecznikowe</t>
  </si>
  <si>
    <t>Koszt dostosowania złącza do montażu układu pomiarowego półpośredniego -  pozycja obejmuje m.in. koszt zakupu i montażu (lub wymiany) przekładników oraz uzgodnienie schematu połączeń w PGE.</t>
  </si>
  <si>
    <t>Montaż wyłącznika nadmiarowo – prądowego wraz z ewentualnym demontażem istniejącego oraz doposażeniem istniejącego złącza poprzez zainstalowanie niezbędnych elementów, bez których nie jest możliwe prawidłowe działanie zabezpieczeń (instalacja w istniejących podstawach odpowiednich wkładek bezpiecznikowych bądź zwór oraz okablowania i podłączenia przewodów zasilających).</t>
  </si>
  <si>
    <t>Demontaż, a następnie montaż nowego wyłącznika nadmiarowo – prądowego w nowej konfiguracji (przed układem pomiarowo – rozliczeniowym) z dostosowaniem i podłączeniem przewodów zasilających oraz montażem listwy zaciskowej LZ (instalacja w istniejących podstawach odpowiednich wkładek bezpiecznikowych bądź zwór).</t>
  </si>
  <si>
    <t>Koszt wymiany transformatora na słupowej stacji transformatorowej lub we wnętrzowej stacji transformatorowej.
Pozycja obejmuje: koszty transportu z miejsca magazynowania na miejsce instalacji oraz z miejsca demontażu do miejsca magazynowania, demontaż istniejącego transformatora, instalację i podłączenie nowego transformatora, wymianę wkładek bezpiecznikowych po stronie SN, ewentualną wymianę mostków pomiędzy podstawami bezpieczników SN, a transformatorem. Pozycja nie obejmuje kosztów zakupu transformatora.</t>
  </si>
  <si>
    <t>Wymiana przewodów łączących zaciski wtórne transformatora z rozdzielnią nN stacji transformatorowej na wykonane kablem typu YKXS 4x1x120 mm2 lub kablem typu YKXS 4x1x150 mm2.
Pozycja obejmuje: demontaż istniejących przewodów wraz z osłoną rurową, koszt zakupu, dostawy na miejsce montażu,  instalację i podłączenie nowych przewodów wraz z osłoną rurową.</t>
  </si>
  <si>
    <t>Wymiana rozdzielni nN-0,4 kV słupowej stacji transformatorowej.
Pozycja obejmuje: demontaż istniejącej rozdzielni, koszty zakupu, dostawy na miejsce montażu, instalację oraz podłączenie rozdzielni. Wyposażenie rozdzielni 5-polowej w zakresie 3 pól : rozłącznik główny listwowy lub RB (skrzynkowy, kasetowy) gr. 2, 3; trzy pola obwodowe typu listwowego lub typu RB (skrzynkowy, kasetowy) gr. 1 lub 2;  statystyczny pomiar energii, zgodny z aktualnymi wytycznymi obowiązującymi w GK PGE. Rozdzielnica musi posiadać możliwość rozbudowy do pięciu pól obwodowych.</t>
  </si>
  <si>
    <t>Wymiana przewodów łączących rozdzielnicę nN z linią nN (pion obwodowy) na przewody izolowane (przekrój i typ wg projektu uzgodnionego w PGE) wraz z rurami
Pozycja obejmuje: demontaż istniejącego pionu wraz z rurami, montaż i obustronne podpięcie nowych przewodów wraz z rurami.</t>
  </si>
  <si>
    <t>element sieci / składnik sieci</t>
  </si>
  <si>
    <t>Cena jednostkowa bez VAT</t>
  </si>
  <si>
    <t>Cena jednostkowa z VAT</t>
  </si>
  <si>
    <t>zł/szt.</t>
  </si>
  <si>
    <t>szt.</t>
  </si>
  <si>
    <t>zł/szt.  zł/m</t>
  </si>
  <si>
    <t>metr</t>
  </si>
  <si>
    <t>kpl.</t>
  </si>
  <si>
    <t xml:space="preserve">Cena bez VAT </t>
  </si>
  <si>
    <t xml:space="preserve">Cena z VAT </t>
  </si>
  <si>
    <t>Koszt budowy 1 m przecisku (przepychu) kablowego, również metodą przecisku. sterowanego</t>
  </si>
  <si>
    <t xml:space="preserve">kpl. </t>
  </si>
  <si>
    <t>Lp.</t>
  </si>
  <si>
    <t>element sieci/składnik sieci</t>
  </si>
  <si>
    <t>jednostka miary</t>
  </si>
  <si>
    <t xml:space="preserve">Demontaż, a następnie montaż nowego wyłącznika nadmiarowo – prądowego w nowej konfiguracji (przed układem pomiarowo – rozliczeniowym) z dostosowaniem i podłączeniem przewodów zasilających oraz montażem listwy zaciskowej LZ (instalacja w istniejących podstawach odpowiednich wkładek bezpiecznikowych bądź zwór).. </t>
  </si>
  <si>
    <t xml:space="preserve">szt. </t>
  </si>
  <si>
    <t>dokumentacja projektowa:</t>
  </si>
  <si>
    <t>Tabela DOK</t>
  </si>
  <si>
    <t>Tabela A</t>
  </si>
  <si>
    <t xml:space="preserve"> 4.2</t>
  </si>
  <si>
    <t xml:space="preserve">    roboty budowlane:</t>
  </si>
  <si>
    <t>Tabela B</t>
  </si>
  <si>
    <t>Tabela C</t>
  </si>
  <si>
    <t>Tabela D</t>
  </si>
  <si>
    <t>Tabela E</t>
  </si>
  <si>
    <t>Razem</t>
  </si>
  <si>
    <t>Koszt montażu pojedyńczego ogranicznika przpięć (1szt.) na linii napowietrznej nN. Pozycja obejmuje: montaż wraz z podłaczeniem do przewodów roboczych i uziomu</t>
  </si>
  <si>
    <t xml:space="preserve"> = A + B + C </t>
  </si>
  <si>
    <t xml:space="preserve"> = A + B + C</t>
  </si>
  <si>
    <t>Wykonanie projektu na aktualnej mapie do celów projektowych -
rozliczenie powykonawczo po wykazaniu przez Wykonawcę konieczności jej zastosowania (np. drogi, narady koordynacyjne itp.) lub na wniosek inwestora</t>
  </si>
  <si>
    <t>Wycena opracowania dokumentacji projektowej 135 m przyłącza mierzone w rzucie poziomym Cena z VAT = A + 5*B + C</t>
  </si>
  <si>
    <t>Wykonanie linii lub przyłącza nN o długości do 1 m od słupa do złącza odbiorcy kablem do przekroju YAKXs 4x70 mm2 włącznie (długość przyłącza liczona wg rzutu na mapie i mnożona przez skalę).Pozycja obejmuje: ułożenie kabla na słupie, wprowadzenie i podłączenie kabla, ułożenie wymaganych zapasów kabla</t>
  </si>
  <si>
    <t>Koszt złącza ZK1 + SL1 (schemat złącza kablowo - pomiarowego według rysunku nr 3).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</si>
  <si>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pełnej obsługi geodezyjnej.                                                            Należy podać (przypadku sieci/przyłączy kablowej i napowietrznej) odległość w metrach pomiędzy pierwszą a ostatnią współrzędną z uwzględnieniem wszystkich punktów wyznaczających trasę przyłącza. Dane należy potwierdzić podpisem geodety i wykonawcy zlecenia</t>
  </si>
  <si>
    <t xml:space="preserve"> = A +30*B + C + D + 90*E + 4*F</t>
  </si>
  <si>
    <t>Koszt montażu rozłącznika słupowego trójpolowego/czteropolowego typu RS Pozycja obejmuje: montaż rozłącznika, wyposażenie w bezpieczniki i podłączenie do przewodów roboczych oraz przewodu neutralnego</t>
  </si>
  <si>
    <t>Koszt złącza ZK2 + SL2 (schemat złącza kablowo - pomiarowego według rysunku nr 6).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</si>
  <si>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Uśredniony koszt  pełnienia nadzoru oraz utrzymania gwarancji dla dróg, chodników,  ciągów pieszo – jezdnych objętych gwarancją w związku z prowadzeniem prac wymagających zgody gwaranta, również w przypadku wystąpienia kilku gwarantów.                                                Koszty związane z realizacją zadania na terenach spółek kolejowych, gazowniczych, telekomunikacyjnych, wodociągowych, itp.</t>
  </si>
  <si>
    <t>Koszt złącza ZK3 + SL2 (schemat złącza kablowo - pomiarowego według rysunku nr 8).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</si>
  <si>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 A + 50*B + C + 10*D + E</t>
  </si>
  <si>
    <t>Koszt budowy złącza z wykonaniem wcinki w istniejący kabel YAKXs o przekroju od 4x120 mm2 do 4x240 mm2                                            Pozycja obejmuje koszty: odkopania istniejącego kabla, zakupu i montażu mufy lub muf przelotowych wraz z zakupem i ułożeniem kabla o długości do 6 m. Pozycja nie obejmuje kosztów złącza.</t>
  </si>
  <si>
    <t>Koszt złącza ZK3 (schemat złącza kablowego według rysunku nr 12).   Pozycja obejmuje: koszt zakupu, dostawy na miejsce budowy, instalacji i podłączenia (wprowadzenie i podłączenie kabla zasilającego, wprowadzenie i podłączenie kabla odejściowego do instalacji odbiorcy) kompletnego i okablowanego złącza kablowego z fundamentem. Pozycja nie obejmuje kosztu uziemienia.                                                 (złącze z podstawami wraz z oszynowaniem lub okablowaniem, fundamentem oraz wyposażeniem w zwory lub wkładki bezpiecznikowe – zgodnie z projektem technicznym)</t>
  </si>
  <si>
    <t>Wykonanie linii lub przyłącza nN o długości do 1 m od złącza do złącza odbiorcy kablem do przekroju YAKXs 4x70 mm2 włącznie (długość przyłącza liczona wg rzutu na mapie i mnożona przez skalę).                    Pozycja obejmuje: wprowadzenie i podłączenie kabla, ułożenie wymaganych zapasów kabla</t>
  </si>
  <si>
    <t>= A + B + C + 10*D + E</t>
  </si>
  <si>
    <t>Wykonanie linii lub przyłącza kablowego nN o długości do 1 m od słupa do złącza kablowo pomiarowego kablem YAKXs 4x120 mm2 lub YAKXs 4x240 mm2 (długość linii/przyłącza kablowego nN liczona wg rzutu na mapie i mnożona przez skalę).                                                              Pozycja obejmuje: ułożenie kabla na słupie, wprowadzenie i podłączenie kabla w złączu, ułożenie wymaganych zapasów kabla</t>
  </si>
  <si>
    <t>Wykonanie linii napowietrznej wykonanej przewodem od typu AsXSn 4x50mm2 do typu AsXSn 4x95mm2.                                                     Pozycja obejmuje: uśredniony koszt za 1 m rzutu na mapie wraz z uwzględnieniem niezbędnego osprzętu  i niezbędnych materiałów do wyprowadzenia przewodu ze skrzynki stacyjnej na linię napowietrzną nN. do co najmniej pierwszego słupa w linii nN</t>
  </si>
  <si>
    <t>Koszt szafki licznikowej SL1 ( schemat szafki według rysunku nr 1).       Pozycja obejmuje: koszt zakupu, dostawy na miejsce budowy, instalacji i podłączenia (wprowadzenie i podłączenie kabla zasilającego, wprowadzenie i podłączenie kabla odejściowego do instalacji odbiorcy) kompletnej i okablowanej szafki.</t>
  </si>
  <si>
    <t>Koszt szafki licznikowej wolnostojącej SL1 ( schemat szafki według rysunku nr 2).                                                                                              Pozycja obejmuje: koszt zakupu, dostawy na miejsce budowy, instalacji i podłączenia (wprowadzenie i podłączenie kabla zasilającego, wprowadzenie i podłączenie kabla odejściowego do instalacji odbiorcy) kompletnej i okablowanej szafki z fundamentem.</t>
  </si>
  <si>
    <t>Koszt złącza ZK2 + SL1 (schemat złącza kablowo - pomiarowego według rysunku nr 5).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</si>
  <si>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ZK4+ZP1 (schemat złącza kablowo - pomiarowego według rysunku nr 9).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</si>
  <si>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ZK4+ZP2 (schemat złącza kablowo - pomiarowego według rysunku nr 10).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</si>
  <si>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Koszt złącza ZK1 (schemat złącza kablowego według rysunku nr 11).    Pozycja obejmuje: koszt zakupu, dostawy na miejsce budowy, instalacji i podłączenia (wprowadzenie i podłączenie kabla zasilającego, wprowadzenie i podłączenie kabla odejściowego do instalacji odbiorcy) kompletnego i okablowanego złącza kablowego z fundamentem. Pozycja nie obejmuje kosztu uziemienia.                                               (złącze  z podstawami wraz z oszynowaniem lub okablowaniem, fundamentem oraz wyposażeniem w zwory lub wkładki bezpiecznikowe – zgodnie z projektem technicznym)</t>
  </si>
  <si>
    <t>Koszt podłączenia złącza w miejscu istniejącego zapasu kabla YAKXs do przekroju  4x240 mm2 łącznie. Pozycja obejmuje: koszty odkopania zapasu, przecięcia i obrobienia końców kabla ,wprowadzenia do złącza. Pozycja nie obejmuje kosztów złącza</t>
  </si>
  <si>
    <t>Koszt budowy złącza z wykonaniem wcinki w istniejący kabel YAKXs o przekroju od 4x35 mm2 do 4x70 mm2.                                                       Pozycja obejmuje koszty: odkopania istniejącego kabla, zakupu i montażu mufy lub muf przelotowych wraz z zakupem i ułożeniem kabla o długości do 6 m. Pozycja nie obejmuje kosztów złącza.</t>
  </si>
  <si>
    <t>Budowa słupa typu E 10,5/2,5 lub E 10,5/4,3 lub E 10,5/6 w linii napowietrznej nN                                                                                           Pozycja obejmuje: koszt zakupu, dostawy na miejsce budowy, ustawienia i podłączenia słupa wraz z ustojem i pozostałym osprzętem.  Pozycja nie obejmuje kosztu montażu ograniczników przepięć i uziemienia</t>
  </si>
  <si>
    <t>Budowa słupa typu E 10,5/10 lub E 10,5/12  w linii napowietrznej nN     Pozycja obejmuje: koszt zakupu, dostawy na miejsce budowy, ustawienia i podłączenia słupa wraz z ustojem i pozostałym osprzętem.  Pozycja nie obejmuje kosztu montażu ograniczników przepięć i uziemienia</t>
  </si>
  <si>
    <t>Budowa słupa typu E 12/10 lub E 12/12 w linii napowietrznej nN          Pozycja obejmuje: koszt zakupu, dostawy na miejsce budowy, ustawienia i podłączenia słupa wraz z ustojem i pozostałym osprzętem.  Pozycja nie obejmuje kosztu montażu ograniczników przepięć i uziemienia</t>
  </si>
  <si>
    <t>Budowa słupa typu E 12/2,5 lub E 12/4,3 lub E 12/6 w linii napowietrznej nN                                                                                                                     Pozycja obejmuje: koszt zakupu, dostawy na miejsce budowy, ustawienia i podłączenia słupa wraz z ustojem i pozostałym osprzętem.  Pozycja nie obejmuje kosztu montażu ograniczników przepięć i uziemienia</t>
  </si>
  <si>
    <t>Koszt wymiany transformatora na słupowej stacji transformatorowej lub we wnętrzowej stacji transformatorowej.                                                  Pozycja obejmuje: koszty transportu z miejsca magazynowania na miejsce instalacji oraz z miejsca demontażu do miejsca magazynowania, demontaż istniejącego transformatora, instalację i podłączenie nowego transformatora, wymianę wkładek bezpiecznikowych po stronie SN, ewentualną wymianę mostków pomiędzy podstawami bezpieczników SN, a transformatorem. Pozycja nie obejmuje kosztów zakupu transformatora.</t>
  </si>
  <si>
    <t>Wymiana przewodów łączących zaciski wtórne transformatora z rozdzielnią nN stacji transformatorowej na wykonane kablem typu YKXS 4x1x120 mm2 lub kablem typu YKXS 4x1x150 mm2.                        Pozycja obejmuje: demontaż istniejących przewodów wraz z osłoną rurową, koszt zakupu, dostawy na miejsce montażu,  instalację i podłączenie nowych przewodów wraz z osłoną rurową.</t>
  </si>
  <si>
    <t>Wymiana rozdzielni nN-0,4 kV słupowej stacji transformatorowej.        Pozycja obejmuje: demontaż istniejącej rozdzielni, koszty zakupu, dostawy na miejsce montażu, instalację oraz podłączenie rozdzielni. Wyposażenie rozdzielni 5-polowej w zakresie 3 pól : rozłącznik główny listwowy lub RB (skrzynkowy, kasetowy) gr. 2, 3; trzy pola obwodowe typu listwowego lub typu RB (skrzynkowy, kasetowy) gr. 1 lub 2;  statystyczny pomiar energii, zgodny z aktualnymi wytycznymi obowiązującymi w GK PGE. Rozdzielnica musi posiadać możliwość rozbudowy do pięciu pól obwodowych.</t>
  </si>
  <si>
    <t>Wymiana przewodów łączących rozdzielnicę nN z linią nN (pion obwodowy) na przewody izolowane (przekrój i typ wg projektu uzgodnionego w PGE) wraz z rurami                                                    Pozycja obejmuje: demontaż istniejącego pionu wraz z rurami, montaż i obustronne podpięcie nowych przewodów wraz z rurami.</t>
  </si>
  <si>
    <t>Koszt złącza ZK3 + SL1 (schemat złącza kablowo - pomiarowego według rysunku nr 7).                                                                                Pozycja obejmuje: koszt zakupu, dostawy na miejsce budowy, instalacji i podłączenia (wprowadzenie i podłączenie kabla zasilającego, wprowadzenie i podłączenie kabla odejściowego do instalacji odbiorcy) kompletnego i okablowanego złącza kablowo - pomiarowego z fundamentem. Pozycja nie obejmuje kosztu uziemienia.</t>
  </si>
  <si>
    <t>INSTALBUD</t>
  </si>
  <si>
    <t>Wycena opracowania dokumentacji projektowej 135 m przyłącza mierzone w rzucie poziomym Cena bezz VAT = A + 5*B + C</t>
  </si>
  <si>
    <t xml:space="preserve"> </t>
  </si>
  <si>
    <t>LK2</t>
  </si>
  <si>
    <t xml:space="preserve"> Wykonanie linii lub przyłącza kablowego nN o długości do 1 m od złącza lub stacji trafo SN/nN do złącza kablowo pomiarowego kablem YAKXs 4x120 mm2 lub  YAKXs 4x240 mm2 (długość linii/przyłącza kablowego nN liczona wg rzutu na mapie i mnożona przez skalę). Pozycja obejmuje: obustronne wprowadzenie i podłączenie kabla w złączach  lub stacji trafo oraz ułożenie wymaganych zapasów kabla</t>
  </si>
  <si>
    <t>Budowa słupa typu ŻN 10 lub ŻN 12 w linii napowietrznej nN Pozycja obejmuje: koszt zakupu, dostawy na miejsce budowy, ustawienia i podłączenia słupa wraz z ustojem i pozostałym osprzętem.  Pozycja nie obejmuje kosztu montażu ograniczników przepięć i uziemienia. pozycja obejmuje również ewentualną konieczność pozyskania mapy do celów projektowych.</t>
  </si>
  <si>
    <t>Elektrocontrol</t>
  </si>
  <si>
    <t>Mirmar</t>
  </si>
  <si>
    <t xml:space="preserve"> = A + B + C + D + 10*E + F</t>
  </si>
  <si>
    <t>Elprobud</t>
  </si>
  <si>
    <t>Bagiński</t>
  </si>
  <si>
    <t>Zeltech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</si>
</sst>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22"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8"/>
      <color theme="1"/>
      <name val="Arial"/>
      <family val="2"/>
      <charset val="238"/>
    </font>
    <font>
      <sz val="9"/>
      <color theme="1"/>
      <name val="Arial"/>
      <family val="2"/>
      <charset val="238"/>
    </font>
    <font>
      <sz val="11"/>
      <color theme="1"/>
      <name val="Arial"/>
      <family val="2"/>
      <charset val="238"/>
    </font>
    <font>
      <b/>
      <sz val="9"/>
      <color theme="1"/>
      <name val="Arial"/>
      <family val="2"/>
      <charset val="238"/>
    </font>
    <font>
      <sz val="9"/>
      <color rgb="FFFF0000"/>
      <name val="Arial"/>
      <family val="2"/>
      <charset val="238"/>
    </font>
    <font>
      <sz val="8"/>
      <color rgb="FFFF0000"/>
      <name val="Arial"/>
      <family val="2"/>
      <charset val="238"/>
    </font>
    <font>
      <b/>
      <sz val="11"/>
      <color theme="1"/>
      <name val="Calibri"/>
      <family val="2"/>
      <charset val="238"/>
      <scheme val="minor"/>
    </font>
    <font>
      <sz val="11"/>
      <color rgb="FF00B0F0"/>
      <name val="Calibri"/>
      <family val="2"/>
      <charset val="238"/>
      <scheme val="minor"/>
    </font>
    <font>
      <b/>
      <sz val="11"/>
      <color rgb="FF00B0F0"/>
      <name val="Calibri"/>
      <family val="2"/>
      <charset val="238"/>
      <scheme val="minor"/>
    </font>
    <font>
      <b/>
      <sz val="11"/>
      <color theme="1"/>
      <name val="Arial"/>
      <family val="2"/>
      <charset val="238"/>
    </font>
    <font>
      <sz val="11"/>
      <name val="Calibri"/>
      <family val="2"/>
      <charset val="238"/>
      <scheme val="minor"/>
    </font>
    <font>
      <sz val="8"/>
      <name val="Arial"/>
      <family val="2"/>
      <charset val="238"/>
    </font>
    <font>
      <b/>
      <sz val="11"/>
      <name val="Arial"/>
      <family val="2"/>
      <charset val="238"/>
    </font>
    <font>
      <sz val="9"/>
      <name val="Arial"/>
      <family val="2"/>
      <charset val="238"/>
    </font>
    <font>
      <b/>
      <sz val="9"/>
      <name val="Arial"/>
      <family val="2"/>
      <charset val="238"/>
    </font>
    <font>
      <b/>
      <sz val="9"/>
      <name val="Calibri"/>
      <family val="2"/>
      <charset val="238"/>
      <scheme val="minor"/>
    </font>
    <font>
      <b/>
      <sz val="11"/>
      <name val="Calibri"/>
      <family val="2"/>
      <charset val="238"/>
      <scheme val="minor"/>
    </font>
    <font>
      <b/>
      <sz val="11"/>
      <color theme="3" tint="0.39997558519241921"/>
      <name val="Arial"/>
      <family val="2"/>
      <charset val="238"/>
    </font>
    <font>
      <sz val="11"/>
      <name val="Arial"/>
      <family val="2"/>
      <charset val="238"/>
    </font>
  </fonts>
  <fills count="9">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diagonal/>
    </border>
    <border>
      <left/>
      <right style="medium">
        <color indexed="64"/>
      </right>
      <top/>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thick">
        <color indexed="64"/>
      </top>
      <bottom style="thick">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327">
    <xf numFmtId="0" fontId="0" fillId="0" borderId="0" xfId="0"/>
    <xf numFmtId="0" fontId="5" fillId="0" borderId="0" xfId="0" applyFont="1"/>
    <xf numFmtId="9" fontId="5" fillId="0" borderId="0" xfId="0" applyNumberFormat="1" applyFont="1"/>
    <xf numFmtId="9" fontId="0" fillId="0" borderId="0" xfId="0" applyNumberFormat="1"/>
    <xf numFmtId="0" fontId="4" fillId="0" borderId="0" xfId="0" applyFont="1" applyAlignment="1">
      <alignment horizontal="justify" vertical="center"/>
    </xf>
    <xf numFmtId="0" fontId="0" fillId="0" borderId="1" xfId="0" applyBorder="1"/>
    <xf numFmtId="0" fontId="0" fillId="0" borderId="1" xfId="0" applyBorder="1" applyAlignment="1">
      <alignment horizontal="center" vertical="center"/>
    </xf>
    <xf numFmtId="0" fontId="5" fillId="0" borderId="1" xfId="0" applyFont="1" applyBorder="1" applyAlignment="1">
      <alignment horizontal="center" vertical="center"/>
    </xf>
    <xf numFmtId="0" fontId="3" fillId="4" borderId="1" xfId="0" applyFont="1" applyFill="1" applyBorder="1"/>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3" fillId="4" borderId="2" xfId="0" applyFont="1" applyFill="1" applyBorder="1" applyAlignment="1">
      <alignment horizontal="justify" vertical="center"/>
    </xf>
    <xf numFmtId="0" fontId="4" fillId="0" borderId="2" xfId="0" applyFont="1" applyBorder="1" applyAlignment="1">
      <alignment wrapText="1"/>
    </xf>
    <xf numFmtId="0" fontId="3" fillId="4" borderId="2" xfId="0" applyFont="1" applyFill="1" applyBorder="1"/>
    <xf numFmtId="0" fontId="4" fillId="0" borderId="2" xfId="0" applyFont="1" applyBorder="1" applyAlignment="1">
      <alignment vertical="center" wrapText="1"/>
    </xf>
    <xf numFmtId="0" fontId="3" fillId="2" borderId="1" xfId="0" applyFont="1" applyFill="1" applyBorder="1" applyAlignment="1">
      <alignment horizontal="justify" vertical="center" wrapText="1"/>
    </xf>
    <xf numFmtId="43" fontId="0" fillId="0" borderId="1" xfId="1" applyFont="1" applyBorder="1"/>
    <xf numFmtId="0" fontId="4" fillId="0" borderId="3" xfId="0" applyFont="1" applyBorder="1" applyAlignment="1">
      <alignment horizontal="center" vertical="center"/>
    </xf>
    <xf numFmtId="43" fontId="3" fillId="0" borderId="1" xfId="1" applyFont="1" applyFill="1" applyBorder="1" applyAlignment="1">
      <alignment horizontal="center" vertical="center" wrapText="1"/>
    </xf>
    <xf numFmtId="43" fontId="4" fillId="0" borderId="1" xfId="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Border="1"/>
    <xf numFmtId="0" fontId="5" fillId="0" borderId="0" xfId="0" applyFont="1" applyFill="1" applyBorder="1"/>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Border="1" applyAlignment="1">
      <alignment horizontal="center" vertical="center"/>
    </xf>
    <xf numFmtId="9" fontId="5" fillId="0" borderId="0" xfId="0" applyNumberFormat="1" applyFont="1" applyFill="1" applyBorder="1"/>
    <xf numFmtId="0" fontId="3" fillId="0" borderId="0" xfId="0" applyFont="1" applyFill="1" applyBorder="1" applyAlignment="1">
      <alignment horizontal="justify" vertical="center"/>
    </xf>
    <xf numFmtId="0" fontId="3" fillId="0" borderId="0" xfId="0" applyFont="1" applyFill="1" applyBorder="1"/>
    <xf numFmtId="0" fontId="4" fillId="0" borderId="0" xfId="0" applyFont="1" applyFill="1" applyBorder="1" applyAlignment="1">
      <alignment wrapText="1"/>
    </xf>
    <xf numFmtId="9" fontId="0" fillId="0" borderId="0" xfId="0" applyNumberFormat="1" applyFill="1" applyBorder="1"/>
    <xf numFmtId="0" fontId="3"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0" fillId="5" borderId="1" xfId="0" applyFill="1" applyBorder="1" applyAlignment="1">
      <alignment horizontal="center" vertical="center"/>
    </xf>
    <xf numFmtId="43" fontId="0" fillId="0" borderId="0" xfId="0" applyNumberFormat="1"/>
    <xf numFmtId="0" fontId="2" fillId="0" borderId="0" xfId="0" applyFont="1" applyFill="1" applyAlignment="1">
      <alignment horizontal="center" vertical="center"/>
    </xf>
    <xf numFmtId="0" fontId="7" fillId="0" borderId="2" xfId="0" applyFont="1" applyFill="1" applyBorder="1" applyAlignment="1">
      <alignment horizontal="center" vertical="center" wrapText="1"/>
    </xf>
    <xf numFmtId="43" fontId="8" fillId="0" borderId="2" xfId="0" applyNumberFormat="1"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4" fillId="0" borderId="0" xfId="0" applyFont="1"/>
    <xf numFmtId="164" fontId="0" fillId="0" borderId="0" xfId="0" applyNumberFormat="1"/>
    <xf numFmtId="0" fontId="0" fillId="0" borderId="3" xfId="0" applyBorder="1" applyAlignment="1">
      <alignment horizontal="center" vertical="center"/>
    </xf>
    <xf numFmtId="0" fontId="3" fillId="4" borderId="4" xfId="0" applyFont="1" applyFill="1" applyBorder="1"/>
    <xf numFmtId="0" fontId="4" fillId="0" borderId="0" xfId="0" applyFont="1" applyAlignment="1">
      <alignment wrapText="1"/>
    </xf>
    <xf numFmtId="0" fontId="4" fillId="0" borderId="1" xfId="0" applyFont="1" applyBorder="1" applyAlignment="1">
      <alignment wrapText="1"/>
    </xf>
    <xf numFmtId="43" fontId="9" fillId="0" borderId="0" xfId="0" applyNumberFormat="1" applyFont="1" applyFill="1" applyAlignment="1">
      <alignment horizontal="center" vertical="center"/>
    </xf>
    <xf numFmtId="43" fontId="0" fillId="0" borderId="0" xfId="0" applyNumberFormat="1" applyFill="1"/>
    <xf numFmtId="0" fontId="0" fillId="0" borderId="0" xfId="0" applyFill="1"/>
    <xf numFmtId="0" fontId="10" fillId="0" borderId="0" xfId="0" applyFont="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43" fontId="0" fillId="0" borderId="1" xfId="1" applyFont="1" applyFill="1" applyBorder="1" applyAlignment="1">
      <alignment horizontal="center" vertical="center"/>
    </xf>
    <xf numFmtId="43" fontId="10" fillId="0" borderId="1" xfId="1" applyFont="1" applyFill="1" applyBorder="1" applyAlignment="1">
      <alignment horizontal="center" vertical="center"/>
    </xf>
    <xf numFmtId="43" fontId="11" fillId="0" borderId="0" xfId="0" applyNumberFormat="1" applyFont="1" applyFill="1" applyAlignment="1">
      <alignment horizontal="center" vertical="center"/>
    </xf>
    <xf numFmtId="0" fontId="10" fillId="0" borderId="0" xfId="0" applyFont="1" applyFill="1"/>
    <xf numFmtId="43" fontId="10" fillId="0" borderId="0" xfId="0" applyNumberFormat="1" applyFont="1" applyFill="1"/>
    <xf numFmtId="43" fontId="0" fillId="5" borderId="1" xfId="1" applyFont="1" applyFill="1" applyBorder="1" applyAlignment="1">
      <alignment horizontal="center" vertical="center"/>
    </xf>
    <xf numFmtId="43" fontId="0" fillId="5" borderId="1" xfId="0" applyNumberFormat="1" applyFill="1" applyBorder="1" applyAlignment="1">
      <alignment horizontal="center" vertical="center"/>
    </xf>
    <xf numFmtId="9" fontId="12"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0" borderId="10" xfId="0" applyFont="1" applyBorder="1" applyAlignment="1">
      <alignment horizontal="left" vertical="center" wrapText="1"/>
    </xf>
    <xf numFmtId="0" fontId="3" fillId="2" borderId="13" xfId="0"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0" fontId="4" fillId="0" borderId="13" xfId="0" applyFont="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3" fillId="3" borderId="40"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12" fillId="0" borderId="0" xfId="0" applyFont="1" applyBorder="1" applyAlignment="1">
      <alignment horizontal="center" vertical="center" wrapText="1"/>
    </xf>
    <xf numFmtId="0" fontId="3" fillId="6" borderId="0" xfId="0" applyFont="1" applyFill="1" applyBorder="1" applyAlignment="1">
      <alignment horizontal="justify" vertical="center" wrapText="1"/>
    </xf>
    <xf numFmtId="2" fontId="12" fillId="0" borderId="26" xfId="0" applyNumberFormat="1" applyFont="1" applyBorder="1" applyAlignment="1">
      <alignment horizontal="center" vertical="center" wrapText="1"/>
    </xf>
    <xf numFmtId="2" fontId="12" fillId="0" borderId="27" xfId="0" applyNumberFormat="1" applyFont="1" applyBorder="1" applyAlignment="1">
      <alignment horizontal="center" vertical="center" wrapText="1"/>
    </xf>
    <xf numFmtId="0" fontId="4" fillId="0" borderId="39" xfId="0" applyFont="1" applyBorder="1" applyAlignment="1">
      <alignment horizontal="left" vertical="center" wrapText="1"/>
    </xf>
    <xf numFmtId="2" fontId="12" fillId="0" borderId="39" xfId="0" applyNumberFormat="1" applyFont="1" applyBorder="1" applyAlignment="1">
      <alignment horizontal="center" vertical="center" wrapText="1"/>
    </xf>
    <xf numFmtId="2" fontId="12" fillId="0" borderId="30"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39" xfId="0" applyFont="1" applyBorder="1" applyAlignment="1">
      <alignment horizontal="center" vertical="center" wrapText="1"/>
    </xf>
    <xf numFmtId="2" fontId="12" fillId="0" borderId="26" xfId="0" applyNumberFormat="1" applyFont="1" applyBorder="1" applyAlignment="1">
      <alignment horizontal="center" vertical="center" wrapText="1"/>
    </xf>
    <xf numFmtId="0" fontId="3" fillId="0" borderId="16" xfId="0" applyFont="1" applyBorder="1" applyAlignment="1">
      <alignment horizontal="center" vertical="center" wrapText="1"/>
    </xf>
    <xf numFmtId="2" fontId="12" fillId="0" borderId="0" xfId="0" applyNumberFormat="1"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left"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0" xfId="0" applyFont="1" applyBorder="1" applyAlignment="1">
      <alignment horizontal="center" vertical="center" wrapText="1"/>
    </xf>
    <xf numFmtId="0" fontId="3" fillId="0" borderId="39" xfId="0" applyFont="1" applyBorder="1" applyAlignment="1">
      <alignment horizontal="center" vertical="center" wrapText="1"/>
    </xf>
    <xf numFmtId="0" fontId="9" fillId="0" borderId="0" xfId="0" applyFont="1" applyBorder="1" applyAlignment="1">
      <alignment horizontal="left"/>
    </xf>
    <xf numFmtId="2" fontId="12" fillId="0" borderId="26" xfId="0" applyNumberFormat="1" applyFont="1" applyBorder="1" applyAlignment="1">
      <alignment horizontal="center" vertical="center" wrapText="1"/>
    </xf>
    <xf numFmtId="2" fontId="12" fillId="0" borderId="23" xfId="0" applyNumberFormat="1" applyFont="1" applyBorder="1" applyAlignment="1">
      <alignment horizontal="center" vertical="center" wrapText="1"/>
    </xf>
    <xf numFmtId="2" fontId="12" fillId="0" borderId="30" xfId="0" applyNumberFormat="1" applyFont="1" applyBorder="1" applyAlignment="1">
      <alignment horizontal="center" vertical="center" wrapText="1"/>
    </xf>
    <xf numFmtId="2" fontId="12" fillId="0" borderId="27" xfId="0" applyNumberFormat="1" applyFont="1" applyBorder="1" applyAlignment="1">
      <alignment horizontal="center" vertical="center" wrapText="1"/>
    </xf>
    <xf numFmtId="2" fontId="12" fillId="0" borderId="36"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0" borderId="31" xfId="0" applyFont="1" applyBorder="1" applyAlignment="1">
      <alignment horizontal="center" vertical="center" wrapText="1"/>
    </xf>
    <xf numFmtId="0" fontId="4" fillId="0" borderId="26" xfId="0" applyFont="1" applyBorder="1" applyAlignment="1">
      <alignment horizontal="left" vertical="center" wrapText="1"/>
    </xf>
    <xf numFmtId="0" fontId="4" fillId="0" borderId="26" xfId="0" applyFont="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3" fillId="0" borderId="0" xfId="0" applyFont="1" applyFill="1" applyBorder="1" applyAlignment="1">
      <alignment horizontal="left" vertical="center" wrapText="1"/>
    </xf>
    <xf numFmtId="2" fontId="12" fillId="0" borderId="0" xfId="0" applyNumberFormat="1" applyFont="1" applyBorder="1" applyAlignment="1">
      <alignment horizontal="left" vertical="center" wrapText="1"/>
    </xf>
    <xf numFmtId="0" fontId="12" fillId="0" borderId="0" xfId="0" applyFont="1" applyBorder="1" applyAlignment="1">
      <alignment horizontal="left" vertical="center" wrapText="1"/>
    </xf>
    <xf numFmtId="2" fontId="12"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2" fontId="9" fillId="0" borderId="0" xfId="0" applyNumberFormat="1" applyFont="1" applyBorder="1" applyAlignment="1">
      <alignment horizontal="left" vertical="center"/>
    </xf>
    <xf numFmtId="2" fontId="0" fillId="0" borderId="0" xfId="0" applyNumberFormat="1"/>
    <xf numFmtId="2" fontId="0" fillId="0" borderId="0" xfId="0" applyNumberFormat="1" applyAlignment="1">
      <alignment horizontal="left"/>
    </xf>
    <xf numFmtId="2" fontId="12" fillId="0" borderId="0" xfId="0" applyNumberFormat="1" applyFont="1" applyBorder="1" applyAlignment="1">
      <alignment vertical="center" wrapText="1"/>
    </xf>
    <xf numFmtId="0" fontId="3" fillId="0" borderId="26" xfId="0" applyFont="1" applyBorder="1" applyAlignment="1">
      <alignment horizontal="center" vertical="center" wrapText="1"/>
    </xf>
    <xf numFmtId="2" fontId="0" fillId="6" borderId="0" xfId="0" applyNumberFormat="1" applyFill="1"/>
    <xf numFmtId="2" fontId="12" fillId="0" borderId="0" xfId="0" applyNumberFormat="1" applyFont="1" applyBorder="1" applyAlignment="1">
      <alignment horizontal="left" wrapText="1"/>
    </xf>
    <xf numFmtId="2" fontId="0" fillId="5" borderId="0" xfId="0" applyNumberFormat="1" applyFill="1" applyAlignment="1">
      <alignment horizontal="left"/>
    </xf>
    <xf numFmtId="2" fontId="12" fillId="0" borderId="35" xfId="0" applyNumberFormat="1" applyFont="1" applyBorder="1" applyAlignment="1">
      <alignment horizontal="center" vertical="center" wrapText="1"/>
    </xf>
    <xf numFmtId="0" fontId="4" fillId="0" borderId="35" xfId="0" applyFont="1" applyBorder="1" applyAlignment="1">
      <alignment horizontal="center" vertical="center"/>
    </xf>
    <xf numFmtId="2" fontId="0" fillId="0" borderId="39" xfId="0" applyNumberFormat="1" applyBorder="1"/>
    <xf numFmtId="2" fontId="13" fillId="0" borderId="0" xfId="0" applyNumberFormat="1" applyFont="1"/>
    <xf numFmtId="2" fontId="13" fillId="6" borderId="0" xfId="0" applyNumberFormat="1" applyFont="1" applyFill="1"/>
    <xf numFmtId="0" fontId="13" fillId="0" borderId="0" xfId="0" applyFont="1"/>
    <xf numFmtId="0" fontId="14" fillId="2" borderId="39" xfId="0" applyFont="1" applyFill="1" applyBorder="1" applyAlignment="1">
      <alignment horizontal="center" vertical="center" wrapText="1"/>
    </xf>
    <xf numFmtId="0" fontId="14" fillId="2" borderId="14" xfId="0" applyFont="1" applyFill="1" applyBorder="1" applyAlignment="1">
      <alignment horizontal="center" vertical="center" wrapText="1"/>
    </xf>
    <xf numFmtId="2" fontId="15" fillId="0" borderId="26" xfId="0" applyNumberFormat="1" applyFont="1" applyBorder="1" applyAlignment="1">
      <alignment horizontal="center" vertical="center" wrapText="1"/>
    </xf>
    <xf numFmtId="0" fontId="15" fillId="0" borderId="0" xfId="0" applyFont="1" applyBorder="1" applyAlignment="1">
      <alignment horizontal="center" vertical="center" wrapText="1"/>
    </xf>
    <xf numFmtId="2" fontId="15" fillId="0" borderId="27" xfId="0" applyNumberFormat="1" applyFont="1" applyBorder="1" applyAlignment="1">
      <alignment horizontal="center" vertical="center" wrapText="1"/>
    </xf>
    <xf numFmtId="2" fontId="15" fillId="0" borderId="26" xfId="0" applyNumberFormat="1" applyFont="1" applyBorder="1" applyAlignment="1">
      <alignment horizontal="center" vertical="center" wrapText="1"/>
    </xf>
    <xf numFmtId="2" fontId="15" fillId="0" borderId="27" xfId="0" applyNumberFormat="1" applyFont="1" applyBorder="1" applyAlignment="1">
      <alignment horizontal="center" vertical="center" wrapText="1"/>
    </xf>
    <xf numFmtId="2" fontId="15" fillId="0" borderId="39" xfId="0" applyNumberFormat="1" applyFont="1" applyBorder="1" applyAlignment="1">
      <alignment horizontal="center" vertical="center" wrapText="1"/>
    </xf>
    <xf numFmtId="2" fontId="15" fillId="0" borderId="0" xfId="0" applyNumberFormat="1" applyFont="1" applyBorder="1" applyAlignment="1">
      <alignment horizontal="center" vertical="center" wrapText="1"/>
    </xf>
    <xf numFmtId="0" fontId="14" fillId="2" borderId="13" xfId="0" applyFont="1" applyFill="1" applyBorder="1" applyAlignment="1">
      <alignment horizontal="center" vertical="center" wrapText="1"/>
    </xf>
    <xf numFmtId="2" fontId="15" fillId="0" borderId="31" xfId="0" applyNumberFormat="1" applyFont="1" applyBorder="1" applyAlignment="1">
      <alignment horizontal="center" vertical="center" wrapText="1"/>
    </xf>
    <xf numFmtId="2" fontId="13" fillId="0" borderId="0" xfId="0" applyNumberFormat="1" applyFont="1" applyBorder="1"/>
    <xf numFmtId="2" fontId="15" fillId="0" borderId="0" xfId="0" applyNumberFormat="1" applyFont="1" applyBorder="1" applyAlignment="1">
      <alignment horizontal="left" vertical="center" wrapText="1"/>
    </xf>
    <xf numFmtId="0" fontId="14" fillId="2" borderId="4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7" fillId="3" borderId="39" xfId="0" applyFont="1" applyFill="1" applyBorder="1" applyAlignment="1">
      <alignment horizontal="center" vertical="center" wrapText="1"/>
    </xf>
    <xf numFmtId="2" fontId="18" fillId="0" borderId="39" xfId="0" applyNumberFormat="1" applyFont="1" applyBorder="1" applyAlignment="1">
      <alignment horizontal="center" vertical="center"/>
    </xf>
    <xf numFmtId="2" fontId="19" fillId="0" borderId="0" xfId="0" applyNumberFormat="1" applyFont="1" applyBorder="1" applyAlignment="1">
      <alignment horizontal="left" vertical="center"/>
    </xf>
    <xf numFmtId="2" fontId="13" fillId="0" borderId="0" xfId="0" applyNumberFormat="1" applyFont="1" applyAlignment="1">
      <alignment horizontal="left"/>
    </xf>
    <xf numFmtId="2" fontId="12" fillId="6" borderId="26" xfId="0" applyNumberFormat="1" applyFont="1" applyFill="1" applyBorder="1" applyAlignment="1">
      <alignment horizontal="center" vertical="center" wrapText="1"/>
    </xf>
    <xf numFmtId="2" fontId="12" fillId="6" borderId="0" xfId="0" applyNumberFormat="1" applyFont="1" applyFill="1" applyBorder="1" applyAlignment="1">
      <alignment horizontal="left" vertical="center" wrapText="1"/>
    </xf>
    <xf numFmtId="2" fontId="15" fillId="6" borderId="26" xfId="0" applyNumberFormat="1" applyFont="1" applyFill="1" applyBorder="1" applyAlignment="1">
      <alignment horizontal="center" vertical="center" wrapText="1"/>
    </xf>
    <xf numFmtId="2" fontId="12" fillId="6" borderId="39" xfId="0" applyNumberFormat="1" applyFont="1" applyFill="1" applyBorder="1" applyAlignment="1">
      <alignment horizontal="center" vertical="center" wrapText="1"/>
    </xf>
    <xf numFmtId="0" fontId="4" fillId="6" borderId="13" xfId="0" applyFont="1" applyFill="1" applyBorder="1" applyAlignment="1">
      <alignment horizontal="center" vertical="center"/>
    </xf>
    <xf numFmtId="2" fontId="15" fillId="6" borderId="39" xfId="0" applyNumberFormat="1" applyFont="1" applyFill="1" applyBorder="1" applyAlignment="1">
      <alignment horizontal="center" vertical="center" wrapText="1"/>
    </xf>
    <xf numFmtId="0" fontId="4" fillId="6" borderId="26" xfId="0" applyFont="1" applyFill="1" applyBorder="1" applyAlignment="1">
      <alignment horizontal="center" vertical="center"/>
    </xf>
    <xf numFmtId="0" fontId="4" fillId="6" borderId="39" xfId="0" applyFont="1" applyFill="1" applyBorder="1" applyAlignment="1">
      <alignment horizontal="center" vertical="center"/>
    </xf>
    <xf numFmtId="0" fontId="0" fillId="0" borderId="35" xfId="0" applyBorder="1" applyAlignment="1">
      <alignment horizontal="left" vertical="center" wrapText="1"/>
    </xf>
    <xf numFmtId="2" fontId="15" fillId="0" borderId="26" xfId="0" applyNumberFormat="1" applyFont="1" applyBorder="1" applyAlignment="1">
      <alignment horizontal="center" vertical="center" wrapText="1"/>
    </xf>
    <xf numFmtId="2" fontId="15" fillId="0" borderId="26" xfId="0" applyNumberFormat="1" applyFont="1" applyBorder="1" applyAlignment="1">
      <alignment horizontal="center" vertical="center" wrapText="1"/>
    </xf>
    <xf numFmtId="2" fontId="13" fillId="0" borderId="5" xfId="0" applyNumberFormat="1" applyFont="1" applyFill="1" applyBorder="1"/>
    <xf numFmtId="2" fontId="0" fillId="0" borderId="0" xfId="0" applyNumberFormat="1" applyFill="1" applyAlignment="1">
      <alignment horizontal="left"/>
    </xf>
    <xf numFmtId="0" fontId="4" fillId="6" borderId="3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0" borderId="39" xfId="0" applyFont="1" applyBorder="1" applyAlignment="1">
      <alignment horizontal="left" vertical="center"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41" xfId="0" applyFont="1" applyBorder="1" applyAlignment="1">
      <alignment horizontal="left" vertical="center" wrapText="1"/>
    </xf>
    <xf numFmtId="0" fontId="16" fillId="6" borderId="39" xfId="0" applyFont="1" applyFill="1" applyBorder="1" applyAlignment="1">
      <alignment horizontal="left" vertical="center" wrapText="1"/>
    </xf>
    <xf numFmtId="2" fontId="15" fillId="0" borderId="26" xfId="0" applyNumberFormat="1" applyFont="1" applyBorder="1" applyAlignment="1">
      <alignment horizontal="center" vertical="center" wrapText="1"/>
    </xf>
    <xf numFmtId="2" fontId="15" fillId="0" borderId="27" xfId="0" applyNumberFormat="1" applyFont="1" applyBorder="1" applyAlignment="1">
      <alignment horizontal="center" vertical="center" wrapText="1"/>
    </xf>
    <xf numFmtId="0" fontId="14" fillId="2" borderId="0" xfId="0" applyFont="1" applyFill="1" applyBorder="1" applyAlignment="1">
      <alignment horizontal="center" vertical="center" wrapText="1"/>
    </xf>
    <xf numFmtId="2" fontId="15" fillId="4"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2" fontId="15" fillId="0" borderId="26" xfId="0" applyNumberFormat="1" applyFont="1" applyBorder="1" applyAlignment="1">
      <alignment horizontal="center" vertical="center" wrapText="1"/>
    </xf>
    <xf numFmtId="2" fontId="15" fillId="6" borderId="0" xfId="0" applyNumberFormat="1" applyFont="1" applyFill="1" applyBorder="1" applyAlignment="1">
      <alignment horizontal="center" vertical="center" wrapText="1"/>
    </xf>
    <xf numFmtId="2" fontId="12" fillId="6" borderId="42" xfId="0" applyNumberFormat="1" applyFont="1" applyFill="1" applyBorder="1" applyAlignment="1">
      <alignment horizontal="center" vertical="center" wrapText="1"/>
    </xf>
    <xf numFmtId="0" fontId="4" fillId="6" borderId="31" xfId="0" applyFont="1" applyFill="1" applyBorder="1" applyAlignment="1">
      <alignment horizontal="center" vertical="center"/>
    </xf>
    <xf numFmtId="0" fontId="16" fillId="6" borderId="0" xfId="0" applyFont="1" applyFill="1" applyBorder="1" applyAlignment="1">
      <alignment horizontal="left" vertical="center" wrapText="1"/>
    </xf>
    <xf numFmtId="0" fontId="4" fillId="6" borderId="29" xfId="0" applyFont="1" applyFill="1" applyBorder="1" applyAlignment="1">
      <alignment horizontal="center" vertical="center"/>
    </xf>
    <xf numFmtId="2" fontId="12" fillId="6" borderId="40"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2" fontId="12" fillId="5" borderId="39" xfId="0" applyNumberFormat="1" applyFont="1" applyFill="1" applyBorder="1" applyAlignment="1">
      <alignment horizontal="center" vertical="center" wrapText="1"/>
    </xf>
    <xf numFmtId="2" fontId="21" fillId="6" borderId="0" xfId="0" applyNumberFormat="1" applyFont="1" applyFill="1" applyBorder="1" applyAlignment="1">
      <alignment horizontal="right" wrapText="1"/>
    </xf>
    <xf numFmtId="2" fontId="15" fillId="0" borderId="26" xfId="0" applyNumberFormat="1" applyFont="1" applyBorder="1" applyAlignment="1">
      <alignment horizontal="center" vertical="center" wrapText="1"/>
    </xf>
    <xf numFmtId="2" fontId="15" fillId="0" borderId="27" xfId="0" applyNumberFormat="1" applyFont="1" applyBorder="1" applyAlignment="1">
      <alignment horizontal="center" vertical="center" wrapText="1"/>
    </xf>
    <xf numFmtId="2" fontId="15" fillId="0" borderId="23" xfId="0" applyNumberFormat="1" applyFont="1" applyBorder="1" applyAlignment="1">
      <alignment horizontal="center" vertical="center" wrapText="1"/>
    </xf>
    <xf numFmtId="0" fontId="14" fillId="6"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2" fontId="15" fillId="0" borderId="40" xfId="0" applyNumberFormat="1" applyFont="1" applyBorder="1" applyAlignment="1">
      <alignment horizontal="center" vertical="center" wrapText="1"/>
    </xf>
    <xf numFmtId="0" fontId="17" fillId="6" borderId="0" xfId="0" applyFont="1" applyFill="1" applyBorder="1" applyAlignment="1">
      <alignment horizontal="center" vertical="center" wrapText="1"/>
    </xf>
    <xf numFmtId="0" fontId="13" fillId="6" borderId="0" xfId="0" applyFont="1" applyFill="1" applyAlignment="1">
      <alignment horizontal="center"/>
    </xf>
    <xf numFmtId="0" fontId="9" fillId="0" borderId="0" xfId="0" applyFont="1" applyBorder="1" applyAlignment="1"/>
    <xf numFmtId="0" fontId="14" fillId="6" borderId="16" xfId="0" applyFont="1" applyFill="1" applyBorder="1" applyAlignment="1">
      <alignment vertical="center" wrapText="1"/>
    </xf>
    <xf numFmtId="0" fontId="4" fillId="0" borderId="0" xfId="0" applyFont="1" applyBorder="1" applyAlignment="1">
      <alignmen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0" fillId="0" borderId="5" xfId="0" applyBorder="1" applyAlignment="1">
      <alignment horizontal="center"/>
    </xf>
    <xf numFmtId="2" fontId="12" fillId="4" borderId="31" xfId="0" applyNumberFormat="1" applyFont="1" applyFill="1" applyBorder="1" applyAlignment="1">
      <alignment horizontal="center" vertical="center" wrapText="1"/>
    </xf>
    <xf numFmtId="2" fontId="12" fillId="4" borderId="30" xfId="0" applyNumberFormat="1" applyFont="1" applyFill="1" applyBorder="1" applyAlignment="1">
      <alignment horizontal="center" vertical="center" wrapText="1"/>
    </xf>
    <xf numFmtId="2" fontId="12" fillId="4" borderId="33" xfId="0" applyNumberFormat="1" applyFont="1" applyFill="1" applyBorder="1" applyAlignment="1">
      <alignment horizontal="center" vertical="center" wrapText="1"/>
    </xf>
    <xf numFmtId="2" fontId="12" fillId="4" borderId="13" xfId="0" applyNumberFormat="1" applyFont="1" applyFill="1" applyBorder="1" applyAlignment="1">
      <alignment horizontal="center" vertical="center" wrapText="1"/>
    </xf>
    <xf numFmtId="2" fontId="15" fillId="4" borderId="31" xfId="0" applyNumberFormat="1" applyFont="1" applyFill="1" applyBorder="1" applyAlignment="1">
      <alignment horizontal="center" vertical="center" wrapText="1"/>
    </xf>
    <xf numFmtId="2" fontId="15" fillId="4" borderId="32" xfId="0" applyNumberFormat="1" applyFont="1" applyFill="1" applyBorder="1" applyAlignment="1">
      <alignment horizontal="center" vertical="center" wrapText="1"/>
    </xf>
    <xf numFmtId="2" fontId="15" fillId="4" borderId="34" xfId="0" applyNumberFormat="1" applyFont="1" applyFill="1" applyBorder="1" applyAlignment="1">
      <alignment horizontal="center" vertical="center" wrapText="1"/>
    </xf>
    <xf numFmtId="2" fontId="15" fillId="4" borderId="21"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3" xfId="0" applyFont="1" applyFill="1" applyBorder="1" applyAlignment="1">
      <alignment horizontal="center" vertical="center" wrapText="1"/>
    </xf>
    <xf numFmtId="2" fontId="12" fillId="4" borderId="37" xfId="0" applyNumberFormat="1" applyFont="1" applyFill="1" applyBorder="1" applyAlignment="1">
      <alignment horizontal="center" vertical="center" wrapText="1"/>
    </xf>
    <xf numFmtId="2" fontId="12" fillId="4" borderId="17" xfId="0" applyNumberFormat="1" applyFont="1" applyFill="1" applyBorder="1" applyAlignment="1">
      <alignment horizontal="center" vertical="center" wrapText="1"/>
    </xf>
    <xf numFmtId="2" fontId="12" fillId="4" borderId="14" xfId="0" applyNumberFormat="1" applyFont="1" applyFill="1" applyBorder="1" applyAlignment="1">
      <alignment horizontal="center" vertical="center" wrapText="1"/>
    </xf>
    <xf numFmtId="2" fontId="15" fillId="4" borderId="30" xfId="0" applyNumberFormat="1" applyFont="1" applyFill="1" applyBorder="1" applyAlignment="1">
      <alignment horizontal="center" vertical="center" wrapText="1"/>
    </xf>
    <xf numFmtId="2" fontId="15" fillId="4" borderId="33" xfId="0" applyNumberFormat="1" applyFont="1" applyFill="1" applyBorder="1" applyAlignment="1">
      <alignment horizontal="center" vertical="center" wrapText="1"/>
    </xf>
    <xf numFmtId="2" fontId="15" fillId="4" borderId="13" xfId="0" applyNumberFormat="1" applyFont="1" applyFill="1" applyBorder="1" applyAlignment="1">
      <alignment horizontal="center" vertical="center" wrapText="1"/>
    </xf>
    <xf numFmtId="2" fontId="15" fillId="0" borderId="26" xfId="0" applyNumberFormat="1" applyFont="1" applyBorder="1" applyAlignment="1">
      <alignment horizontal="center" vertical="center" wrapText="1"/>
    </xf>
    <xf numFmtId="2" fontId="15" fillId="0" borderId="35" xfId="0" applyNumberFormat="1" applyFont="1" applyBorder="1" applyAlignment="1">
      <alignment horizontal="center" vertical="center" wrapText="1"/>
    </xf>
    <xf numFmtId="2" fontId="15" fillId="0" borderId="31" xfId="0" applyNumberFormat="1" applyFont="1" applyBorder="1" applyAlignment="1">
      <alignment horizontal="center" vertical="center" wrapText="1"/>
    </xf>
    <xf numFmtId="2" fontId="15" fillId="0" borderId="32" xfId="0" applyNumberFormat="1" applyFont="1" applyBorder="1" applyAlignment="1">
      <alignment horizontal="center" vertical="center" wrapText="1"/>
    </xf>
    <xf numFmtId="2" fontId="15" fillId="0" borderId="34" xfId="0" applyNumberFormat="1" applyFont="1" applyBorder="1" applyAlignment="1">
      <alignment horizontal="center" vertical="center" wrapText="1"/>
    </xf>
    <xf numFmtId="2" fontId="15" fillId="0" borderId="21" xfId="0" applyNumberFormat="1" applyFont="1" applyBorder="1" applyAlignment="1">
      <alignment horizontal="center" vertical="center" wrapText="1"/>
    </xf>
    <xf numFmtId="0" fontId="14" fillId="2" borderId="2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2" fontId="15" fillId="0" borderId="23" xfId="0" applyNumberFormat="1" applyFont="1" applyBorder="1" applyAlignment="1">
      <alignment horizontal="center" vertical="center" wrapText="1"/>
    </xf>
    <xf numFmtId="2" fontId="12" fillId="4" borderId="32" xfId="0" applyNumberFormat="1" applyFont="1" applyFill="1" applyBorder="1" applyAlignment="1">
      <alignment horizontal="center" vertical="center" wrapText="1"/>
    </xf>
    <xf numFmtId="0" fontId="13" fillId="8" borderId="0" xfId="0" applyFont="1" applyFill="1" applyAlignment="1">
      <alignment horizontal="center"/>
    </xf>
    <xf numFmtId="2" fontId="15" fillId="4" borderId="41" xfId="0" applyNumberFormat="1" applyFont="1" applyFill="1" applyBorder="1" applyAlignment="1">
      <alignment horizontal="center" vertical="center" wrapText="1"/>
    </xf>
    <xf numFmtId="2" fontId="15" fillId="4" borderId="40" xfId="0" applyNumberFormat="1" applyFont="1" applyFill="1" applyBorder="1" applyAlignment="1">
      <alignment horizontal="center" vertical="center" wrapText="1"/>
    </xf>
    <xf numFmtId="2" fontId="15" fillId="0" borderId="27" xfId="0" applyNumberFormat="1" applyFont="1" applyBorder="1" applyAlignment="1">
      <alignment horizontal="center" vertical="center" wrapText="1"/>
    </xf>
    <xf numFmtId="2" fontId="15" fillId="0" borderId="25" xfId="0" applyNumberFormat="1" applyFont="1" applyBorder="1" applyAlignment="1">
      <alignment horizontal="center" vertical="center" wrapText="1"/>
    </xf>
    <xf numFmtId="0" fontId="13" fillId="7" borderId="0" xfId="0" applyFont="1" applyFill="1" applyAlignment="1">
      <alignment horizont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0" xfId="0" applyFont="1" applyFill="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2" fontId="12" fillId="0" borderId="26" xfId="0" applyNumberFormat="1" applyFont="1" applyBorder="1" applyAlignment="1">
      <alignment horizontal="center" vertical="center" wrapText="1"/>
    </xf>
    <xf numFmtId="2" fontId="12" fillId="0" borderId="35" xfId="0" applyNumberFormat="1" applyFont="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3" fillId="2" borderId="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10" xfId="0" applyFont="1" applyFill="1" applyBorder="1" applyAlignment="1">
      <alignment horizontal="justify" vertical="center" wrapText="1"/>
    </xf>
    <xf numFmtId="49" fontId="3" fillId="2" borderId="11" xfId="0" applyNumberFormat="1" applyFont="1" applyFill="1" applyBorder="1" applyAlignment="1">
      <alignment horizontal="justify" vertical="center" wrapText="1"/>
    </xf>
    <xf numFmtId="49" fontId="3" fillId="2" borderId="12" xfId="0" applyNumberFormat="1" applyFont="1" applyFill="1" applyBorder="1" applyAlignment="1">
      <alignment horizontal="justify" vertical="center" wrapText="1"/>
    </xf>
    <xf numFmtId="49" fontId="3" fillId="2" borderId="13" xfId="0" applyNumberFormat="1" applyFont="1" applyFill="1" applyBorder="1" applyAlignment="1">
      <alignment horizontal="justify" vertical="center" wrapText="1"/>
    </xf>
    <xf numFmtId="0" fontId="3" fillId="2" borderId="31" xfId="0" applyFont="1" applyFill="1" applyBorder="1" applyAlignment="1">
      <alignment horizontal="justify" vertical="center" wrapText="1"/>
    </xf>
    <xf numFmtId="0" fontId="3" fillId="2" borderId="29" xfId="0" applyFont="1" applyFill="1" applyBorder="1" applyAlignment="1">
      <alignment horizontal="justify" vertical="center" wrapText="1"/>
    </xf>
    <xf numFmtId="0" fontId="3" fillId="2" borderId="30" xfId="0" applyFont="1" applyFill="1" applyBorder="1" applyAlignment="1">
      <alignment horizontal="justify" vertical="center" wrapText="1"/>
    </xf>
    <xf numFmtId="49" fontId="3" fillId="2" borderId="33" xfId="0" applyNumberFormat="1" applyFont="1" applyFill="1" applyBorder="1" applyAlignment="1">
      <alignment horizontal="justify" vertical="center" wrapText="1"/>
    </xf>
    <xf numFmtId="0" fontId="6" fillId="3" borderId="43" xfId="0" applyFont="1" applyFill="1" applyBorder="1" applyAlignment="1">
      <alignment horizontal="center" vertical="center"/>
    </xf>
    <xf numFmtId="0" fontId="3" fillId="2" borderId="28" xfId="0" applyFont="1" applyFill="1" applyBorder="1" applyAlignment="1">
      <alignment horizontal="justify" vertical="center" wrapText="1"/>
    </xf>
    <xf numFmtId="49" fontId="3" fillId="2" borderId="18" xfId="0" applyNumberFormat="1" applyFont="1" applyFill="1" applyBorder="1" applyAlignment="1">
      <alignment horizontal="justify" vertical="center" wrapText="1"/>
    </xf>
    <xf numFmtId="49" fontId="3" fillId="2" borderId="19" xfId="0" applyNumberFormat="1" applyFont="1" applyFill="1" applyBorder="1" applyAlignment="1">
      <alignment horizontal="justify" vertical="center" wrapText="1"/>
    </xf>
    <xf numFmtId="49" fontId="3" fillId="2" borderId="20" xfId="0" applyNumberFormat="1" applyFont="1" applyFill="1" applyBorder="1" applyAlignment="1">
      <alignment horizontal="justify" vertical="center" wrapText="1"/>
    </xf>
    <xf numFmtId="2" fontId="12" fillId="4" borderId="34" xfId="0" applyNumberFormat="1" applyFont="1" applyFill="1" applyBorder="1" applyAlignment="1">
      <alignment horizontal="center" vertical="center" wrapText="1"/>
    </xf>
    <xf numFmtId="2" fontId="12" fillId="4" borderId="21" xfId="0" applyNumberFormat="1"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2" fontId="0" fillId="0" borderId="0" xfId="0" applyNumberFormat="1" applyAlignment="1">
      <alignment horizont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9" fillId="0" borderId="19" xfId="0" applyFont="1" applyBorder="1" applyAlignment="1">
      <alignment horizontal="center"/>
    </xf>
    <xf numFmtId="0" fontId="9" fillId="0" borderId="0" xfId="0" applyFont="1" applyBorder="1" applyAlignment="1">
      <alignment horizontal="center"/>
    </xf>
    <xf numFmtId="0" fontId="0" fillId="7" borderId="0" xfId="0" applyFill="1" applyAlignment="1">
      <alignment horizontal="center"/>
    </xf>
    <xf numFmtId="0" fontId="3" fillId="2" borderId="33" xfId="0" applyFont="1" applyFill="1" applyBorder="1" applyAlignment="1">
      <alignment horizontal="justify" vertical="center" wrapText="1"/>
    </xf>
    <xf numFmtId="0" fontId="3" fillId="2" borderId="22" xfId="0" applyFont="1" applyFill="1" applyBorder="1" applyAlignment="1">
      <alignment horizontal="center" vertical="center" wrapText="1"/>
    </xf>
    <xf numFmtId="0" fontId="3" fillId="2" borderId="11" xfId="0" applyNumberFormat="1" applyFont="1" applyFill="1" applyBorder="1" applyAlignment="1">
      <alignment horizontal="justify" vertical="center" wrapText="1"/>
    </xf>
    <xf numFmtId="0" fontId="3" fillId="2" borderId="12" xfId="0" applyNumberFormat="1" applyFont="1" applyFill="1" applyBorder="1" applyAlignment="1">
      <alignment horizontal="justify" vertical="center" wrapText="1"/>
    </xf>
    <xf numFmtId="0" fontId="3" fillId="2" borderId="13" xfId="0" applyNumberFormat="1" applyFont="1" applyFill="1" applyBorder="1" applyAlignment="1">
      <alignment horizontal="justify" vertical="center" wrapText="1"/>
    </xf>
    <xf numFmtId="2" fontId="3" fillId="2" borderId="18" xfId="0" applyNumberFormat="1" applyFont="1" applyFill="1" applyBorder="1" applyAlignment="1">
      <alignment horizontal="justify" vertical="center" wrapText="1"/>
    </xf>
    <xf numFmtId="2" fontId="3" fillId="2" borderId="19" xfId="0" applyNumberFormat="1" applyFont="1" applyFill="1" applyBorder="1" applyAlignment="1">
      <alignment horizontal="justify" vertical="center" wrapText="1"/>
    </xf>
    <xf numFmtId="2" fontId="3" fillId="2" borderId="20" xfId="0" applyNumberFormat="1" applyFont="1" applyFill="1" applyBorder="1" applyAlignment="1">
      <alignment horizontal="justify"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9" fillId="0" borderId="44" xfId="0" applyFont="1" applyBorder="1" applyAlignment="1">
      <alignment horizontal="center"/>
    </xf>
    <xf numFmtId="0" fontId="4" fillId="0" borderId="26"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2" fontId="12" fillId="0" borderId="23" xfId="0" applyNumberFormat="1" applyFont="1" applyBorder="1" applyAlignment="1">
      <alignment horizontal="center" vertical="center" wrapText="1"/>
    </xf>
    <xf numFmtId="0" fontId="4" fillId="0" borderId="35" xfId="0" applyFont="1" applyBorder="1" applyAlignment="1">
      <alignment horizontal="center" vertical="center" wrapText="1"/>
    </xf>
    <xf numFmtId="2" fontId="20" fillId="0" borderId="26" xfId="0" applyNumberFormat="1" applyFont="1" applyBorder="1" applyAlignment="1">
      <alignment horizontal="center" vertical="center" wrapText="1"/>
    </xf>
    <xf numFmtId="2" fontId="20" fillId="0" borderId="23"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2" fontId="12" fillId="0" borderId="27" xfId="0" applyNumberFormat="1" applyFont="1" applyBorder="1" applyAlignment="1">
      <alignment horizontal="center" vertical="center" wrapText="1"/>
    </xf>
    <xf numFmtId="2" fontId="12" fillId="0" borderId="25" xfId="0" applyNumberFormat="1" applyFont="1" applyBorder="1" applyAlignment="1">
      <alignment horizontal="center" vertical="center" wrapText="1"/>
    </xf>
    <xf numFmtId="0" fontId="3" fillId="2" borderId="41" xfId="0" applyFont="1" applyFill="1" applyBorder="1" applyAlignment="1">
      <alignment horizontal="justify" vertical="center" wrapText="1"/>
    </xf>
    <xf numFmtId="0" fontId="3" fillId="2" borderId="42" xfId="0" applyFont="1" applyFill="1" applyBorder="1" applyAlignment="1">
      <alignment horizontal="justify" vertical="center" wrapText="1"/>
    </xf>
    <xf numFmtId="0" fontId="3" fillId="2" borderId="40" xfId="0" applyFont="1" applyFill="1" applyBorder="1" applyAlignment="1">
      <alignment horizontal="justify" vertical="center" wrapText="1"/>
    </xf>
    <xf numFmtId="2" fontId="12" fillId="4" borderId="41" xfId="0" applyNumberFormat="1" applyFont="1" applyFill="1" applyBorder="1" applyAlignment="1">
      <alignment horizontal="center" vertical="center" wrapText="1"/>
    </xf>
    <xf numFmtId="2" fontId="12" fillId="4" borderId="40" xfId="0" applyNumberFormat="1" applyFont="1" applyFill="1" applyBorder="1" applyAlignment="1">
      <alignment horizontal="center" vertical="center" wrapText="1"/>
    </xf>
    <xf numFmtId="0" fontId="3" fillId="2" borderId="18"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4" fillId="0" borderId="31" xfId="0" applyFont="1" applyBorder="1" applyAlignment="1">
      <alignment horizontal="center" vertical="center"/>
    </xf>
    <xf numFmtId="0" fontId="4" fillId="0" borderId="45"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workbookViewId="0">
      <pane xSplit="4" ySplit="1" topLeftCell="F2" activePane="bottomRight" state="frozenSplit"/>
      <selection activeCell="B1" sqref="B1"/>
      <selection pane="topRight" activeCell="E106" sqref="E106"/>
      <selection pane="bottomLeft" activeCell="A3" sqref="A3"/>
      <selection pane="bottomRight" activeCell="J6" sqref="J6"/>
    </sheetView>
  </sheetViews>
  <sheetFormatPr defaultRowHeight="15" x14ac:dyDescent="0.25"/>
  <cols>
    <col min="1" max="1" width="20.42578125" customWidth="1"/>
    <col min="2" max="2" width="6.42578125" customWidth="1"/>
    <col min="3" max="3" width="5.85546875" customWidth="1"/>
    <col min="4" max="4" width="54.42578125" customWidth="1"/>
    <col min="5" max="5" width="17.7109375" hidden="1" customWidth="1"/>
    <col min="6" max="6" width="16.28515625" customWidth="1"/>
    <col min="7" max="8" width="13.140625" bestFit="1" customWidth="1"/>
    <col min="9" max="9" width="13.140625" style="49" bestFit="1" customWidth="1"/>
    <col min="10" max="10" width="13.140625" bestFit="1" customWidth="1"/>
    <col min="11" max="11" width="9.140625" customWidth="1"/>
  </cols>
  <sheetData>
    <row r="1" spans="1:10" ht="52.5" customHeight="1" x14ac:dyDescent="0.25">
      <c r="E1" s="20" t="s">
        <v>43</v>
      </c>
      <c r="F1" s="50"/>
      <c r="G1" s="51"/>
      <c r="H1" s="50"/>
      <c r="I1" s="52"/>
      <c r="J1" s="51"/>
    </row>
    <row r="2" spans="1:10" ht="24" x14ac:dyDescent="0.25">
      <c r="A2" s="1" t="s">
        <v>5</v>
      </c>
      <c r="C2" s="7" t="s">
        <v>2</v>
      </c>
      <c r="D2" s="10" t="s">
        <v>0</v>
      </c>
      <c r="E2" s="36"/>
      <c r="F2" s="53"/>
      <c r="G2" s="53"/>
      <c r="H2" s="53"/>
      <c r="I2" s="53"/>
      <c r="J2" s="53"/>
    </row>
    <row r="3" spans="1:10" ht="33" customHeight="1" x14ac:dyDescent="0.25">
      <c r="C3" s="6" t="s">
        <v>3</v>
      </c>
      <c r="D3" s="10" t="s">
        <v>1</v>
      </c>
      <c r="E3" s="36"/>
      <c r="F3" s="53"/>
      <c r="G3" s="53"/>
      <c r="H3" s="53"/>
      <c r="I3" s="53"/>
      <c r="J3" s="53"/>
    </row>
    <row r="4" spans="1:10" ht="32.25" customHeight="1" x14ac:dyDescent="0.25">
      <c r="C4" s="60">
        <v>0.12</v>
      </c>
      <c r="D4" s="11" t="s">
        <v>84</v>
      </c>
      <c r="E4" s="37">
        <f>MIN(F4:J4)</f>
        <v>0</v>
      </c>
      <c r="F4" s="58">
        <f>F2+5*F3</f>
        <v>0</v>
      </c>
      <c r="G4" s="58">
        <f t="shared" ref="G4:J4" si="0">G2+5*G3</f>
        <v>0</v>
      </c>
      <c r="H4" s="58">
        <f t="shared" si="0"/>
        <v>0</v>
      </c>
      <c r="I4" s="58">
        <f t="shared" si="0"/>
        <v>0</v>
      </c>
      <c r="J4" s="58">
        <f t="shared" si="0"/>
        <v>0</v>
      </c>
    </row>
    <row r="5" spans="1:10" x14ac:dyDescent="0.25">
      <c r="E5" s="35"/>
      <c r="F5" s="53"/>
      <c r="G5" s="53"/>
      <c r="H5" s="53"/>
      <c r="I5" s="54"/>
      <c r="J5" s="53"/>
    </row>
    <row r="6" spans="1:10" ht="79.5" customHeight="1" x14ac:dyDescent="0.25">
      <c r="A6" t="s">
        <v>6</v>
      </c>
      <c r="C6" s="6" t="s">
        <v>2</v>
      </c>
      <c r="D6" s="12" t="s">
        <v>88</v>
      </c>
      <c r="E6" s="36"/>
      <c r="F6" s="53">
        <v>203</v>
      </c>
      <c r="G6" s="53">
        <v>203</v>
      </c>
      <c r="H6" s="53">
        <v>203</v>
      </c>
      <c r="I6" s="53">
        <v>203</v>
      </c>
      <c r="J6" s="53">
        <v>203</v>
      </c>
    </row>
    <row r="7" spans="1:10" ht="36.75" x14ac:dyDescent="0.25">
      <c r="C7" s="6" t="s">
        <v>3</v>
      </c>
      <c r="D7" s="12" t="s">
        <v>7</v>
      </c>
      <c r="E7" s="36"/>
      <c r="F7" s="53">
        <v>21</v>
      </c>
      <c r="G7" s="53">
        <v>21</v>
      </c>
      <c r="H7" s="53">
        <v>21</v>
      </c>
      <c r="I7" s="53">
        <v>21</v>
      </c>
      <c r="J7" s="53">
        <v>45</v>
      </c>
    </row>
    <row r="8" spans="1:10" ht="108.75" x14ac:dyDescent="0.25">
      <c r="C8" s="6" t="s">
        <v>9</v>
      </c>
      <c r="D8" s="12" t="s">
        <v>89</v>
      </c>
      <c r="E8" s="36"/>
      <c r="F8" s="53">
        <v>650</v>
      </c>
      <c r="G8" s="53">
        <v>650</v>
      </c>
      <c r="H8" s="53">
        <v>650</v>
      </c>
      <c r="I8" s="53">
        <v>650</v>
      </c>
      <c r="J8" s="53">
        <v>650</v>
      </c>
    </row>
    <row r="9" spans="1:10" x14ac:dyDescent="0.25">
      <c r="C9" s="6" t="s">
        <v>10</v>
      </c>
      <c r="D9" s="12" t="s">
        <v>90</v>
      </c>
      <c r="E9" s="36"/>
      <c r="F9" s="53">
        <v>900</v>
      </c>
      <c r="G9" s="53">
        <v>900</v>
      </c>
      <c r="H9" s="53">
        <v>900</v>
      </c>
      <c r="I9" s="53">
        <v>900</v>
      </c>
      <c r="J9" s="53">
        <v>900</v>
      </c>
    </row>
    <row r="10" spans="1:10" ht="24.75" x14ac:dyDescent="0.25">
      <c r="C10" s="6" t="s">
        <v>21</v>
      </c>
      <c r="D10" s="12" t="s">
        <v>85</v>
      </c>
      <c r="E10" s="36"/>
      <c r="F10" s="53">
        <v>45</v>
      </c>
      <c r="G10" s="53">
        <v>45</v>
      </c>
      <c r="H10" s="53">
        <v>45</v>
      </c>
      <c r="I10" s="53">
        <v>45</v>
      </c>
      <c r="J10" s="53">
        <v>45</v>
      </c>
    </row>
    <row r="11" spans="1:10" ht="33" customHeight="1" x14ac:dyDescent="0.25">
      <c r="C11" s="61">
        <v>0.17</v>
      </c>
      <c r="D11" s="8" t="s">
        <v>83</v>
      </c>
      <c r="E11" s="37">
        <f>MIN(F11:J11)</f>
        <v>2608</v>
      </c>
      <c r="F11" s="58">
        <f>F6+30*F7+F8+F9+5*F10</f>
        <v>2608</v>
      </c>
      <c r="G11" s="58">
        <f t="shared" ref="G11:J11" si="1">G6+30*G7+G8+G9+5*G10</f>
        <v>2608</v>
      </c>
      <c r="H11" s="58">
        <f t="shared" si="1"/>
        <v>2608</v>
      </c>
      <c r="I11" s="58">
        <f t="shared" si="1"/>
        <v>2608</v>
      </c>
      <c r="J11" s="58">
        <f t="shared" si="1"/>
        <v>3328</v>
      </c>
    </row>
    <row r="12" spans="1:10" x14ac:dyDescent="0.25">
      <c r="C12" s="204"/>
      <c r="D12" s="204"/>
      <c r="E12" s="204"/>
      <c r="F12" s="204"/>
      <c r="G12" s="204"/>
      <c r="H12" s="204"/>
      <c r="I12" s="204"/>
      <c r="J12" s="204"/>
    </row>
    <row r="13" spans="1:10" ht="116.25" customHeight="1" x14ac:dyDescent="0.25">
      <c r="A13" t="s">
        <v>11</v>
      </c>
      <c r="C13" s="6" t="s">
        <v>2</v>
      </c>
      <c r="D13" s="12" t="s">
        <v>92</v>
      </c>
      <c r="E13" s="36"/>
      <c r="F13" s="53"/>
      <c r="G13" s="53"/>
      <c r="H13" s="53"/>
      <c r="I13" s="53"/>
      <c r="J13" s="53"/>
    </row>
    <row r="14" spans="1:10" ht="48.75" x14ac:dyDescent="0.25">
      <c r="C14" s="6" t="s">
        <v>3</v>
      </c>
      <c r="D14" s="12" t="s">
        <v>93</v>
      </c>
      <c r="E14" s="36"/>
      <c r="F14" s="53"/>
      <c r="G14" s="53"/>
      <c r="H14" s="53"/>
      <c r="I14" s="53"/>
      <c r="J14" s="53"/>
    </row>
    <row r="15" spans="1:10" x14ac:dyDescent="0.25">
      <c r="C15" s="6" t="s">
        <v>9</v>
      </c>
      <c r="D15" s="12" t="s">
        <v>94</v>
      </c>
      <c r="E15" s="36"/>
      <c r="F15" s="53"/>
      <c r="G15" s="53"/>
      <c r="H15" s="53"/>
      <c r="I15" s="53"/>
      <c r="J15" s="53"/>
    </row>
    <row r="16" spans="1:10" ht="24.75" x14ac:dyDescent="0.25">
      <c r="C16" s="6" t="s">
        <v>10</v>
      </c>
      <c r="D16" s="12" t="s">
        <v>95</v>
      </c>
      <c r="E16" s="36"/>
      <c r="F16" s="53"/>
      <c r="G16" s="53"/>
      <c r="H16" s="53"/>
      <c r="I16" s="53"/>
      <c r="J16" s="53"/>
    </row>
    <row r="17" spans="1:10" ht="72.75" x14ac:dyDescent="0.25">
      <c r="C17" s="6" t="s">
        <v>21</v>
      </c>
      <c r="D17" s="12" t="s">
        <v>96</v>
      </c>
      <c r="E17" s="36"/>
      <c r="F17" s="53">
        <v>100</v>
      </c>
      <c r="G17" s="53">
        <v>100</v>
      </c>
      <c r="H17" s="53"/>
      <c r="I17" s="53"/>
      <c r="J17" s="53"/>
    </row>
    <row r="18" spans="1:10" ht="60.75" x14ac:dyDescent="0.25">
      <c r="C18" s="6" t="s">
        <v>56</v>
      </c>
      <c r="D18" s="12" t="s">
        <v>97</v>
      </c>
      <c r="E18" s="36"/>
      <c r="F18" s="53"/>
      <c r="G18" s="53"/>
      <c r="H18" s="53"/>
      <c r="I18" s="53"/>
      <c r="J18" s="53"/>
    </row>
    <row r="19" spans="1:10" ht="60.75" x14ac:dyDescent="0.25">
      <c r="C19" s="6" t="s">
        <v>57</v>
      </c>
      <c r="D19" s="12" t="s">
        <v>98</v>
      </c>
      <c r="E19" s="36"/>
      <c r="F19" s="53"/>
      <c r="G19" s="53"/>
      <c r="H19" s="53"/>
      <c r="I19" s="53"/>
      <c r="J19" s="53"/>
    </row>
    <row r="20" spans="1:10" ht="30" customHeight="1" x14ac:dyDescent="0.25">
      <c r="C20" s="61">
        <v>0.09</v>
      </c>
      <c r="D20" s="15" t="s">
        <v>91</v>
      </c>
      <c r="E20" s="37">
        <f>MIN(F20:J20)</f>
        <v>0</v>
      </c>
      <c r="F20" s="58">
        <f>F13+10*F14+F15+F16+F17+F18+F19</f>
        <v>100</v>
      </c>
      <c r="G20" s="58">
        <f t="shared" ref="G20:J20" si="2">G13+10*G14+G15+G16+G17+G18+G19</f>
        <v>100</v>
      </c>
      <c r="H20" s="58">
        <f t="shared" si="2"/>
        <v>0</v>
      </c>
      <c r="I20" s="58">
        <f t="shared" si="2"/>
        <v>0</v>
      </c>
      <c r="J20" s="58">
        <f t="shared" si="2"/>
        <v>0</v>
      </c>
    </row>
    <row r="21" spans="1:10" x14ac:dyDescent="0.25">
      <c r="C21" s="204"/>
      <c r="D21" s="204"/>
      <c r="E21" s="204"/>
      <c r="F21" s="204"/>
      <c r="G21" s="204"/>
      <c r="H21" s="204"/>
      <c r="I21" s="204"/>
      <c r="J21" s="204"/>
    </row>
    <row r="22" spans="1:10" x14ac:dyDescent="0.25">
      <c r="A22" t="s">
        <v>16</v>
      </c>
      <c r="C22" s="6" t="s">
        <v>2</v>
      </c>
      <c r="D22" s="10" t="s">
        <v>14</v>
      </c>
      <c r="E22" s="36"/>
      <c r="F22" s="53"/>
      <c r="G22" s="53"/>
      <c r="H22" s="53"/>
      <c r="I22" s="53"/>
      <c r="J22" s="53"/>
    </row>
    <row r="23" spans="1:10" ht="108" x14ac:dyDescent="0.25">
      <c r="C23" s="6" t="s">
        <v>3</v>
      </c>
      <c r="D23" s="10" t="s">
        <v>100</v>
      </c>
      <c r="E23" s="36"/>
      <c r="F23" s="53"/>
      <c r="G23" s="53"/>
      <c r="H23" s="53"/>
      <c r="I23" s="53"/>
      <c r="J23" s="53"/>
    </row>
    <row r="24" spans="1:10" ht="84" x14ac:dyDescent="0.25">
      <c r="C24" s="6" t="s">
        <v>9</v>
      </c>
      <c r="D24" s="10" t="s">
        <v>101</v>
      </c>
      <c r="E24" s="36"/>
      <c r="F24" s="53"/>
      <c r="G24" s="53"/>
      <c r="H24" s="53"/>
      <c r="I24" s="53"/>
      <c r="J24" s="53"/>
    </row>
    <row r="25" spans="1:10" ht="82.5" customHeight="1" x14ac:dyDescent="0.25">
      <c r="C25" s="6" t="s">
        <v>10</v>
      </c>
      <c r="D25" s="10" t="s">
        <v>102</v>
      </c>
      <c r="E25" s="36"/>
      <c r="F25" s="53"/>
      <c r="G25" s="53"/>
      <c r="H25" s="53"/>
      <c r="I25" s="53"/>
      <c r="J25" s="53"/>
    </row>
    <row r="26" spans="1:10" ht="35.25" customHeight="1" x14ac:dyDescent="0.25">
      <c r="C26" s="61">
        <v>0.12</v>
      </c>
      <c r="D26" s="13" t="s">
        <v>99</v>
      </c>
      <c r="E26" s="37">
        <f>MIN(F26:J26)</f>
        <v>0</v>
      </c>
      <c r="F26" s="58">
        <f>F22+F23+F24+F25</f>
        <v>0</v>
      </c>
      <c r="G26" s="58">
        <f t="shared" ref="G26:J26" si="3">G22+G23+G24+G25</f>
        <v>0</v>
      </c>
      <c r="H26" s="58">
        <f t="shared" si="3"/>
        <v>0</v>
      </c>
      <c r="I26" s="58">
        <f t="shared" si="3"/>
        <v>0</v>
      </c>
      <c r="J26" s="58">
        <f t="shared" si="3"/>
        <v>0</v>
      </c>
    </row>
    <row r="27" spans="1:10" x14ac:dyDescent="0.25">
      <c r="C27" s="204"/>
      <c r="D27" s="204"/>
      <c r="E27" s="204"/>
      <c r="F27" s="204"/>
      <c r="G27" s="204"/>
      <c r="H27" s="204"/>
      <c r="I27" s="204"/>
      <c r="J27" s="204"/>
    </row>
    <row r="28" spans="1:10" ht="120" x14ac:dyDescent="0.25">
      <c r="A28" t="s">
        <v>19</v>
      </c>
      <c r="C28" s="6" t="s">
        <v>2</v>
      </c>
      <c r="D28" s="14" t="s">
        <v>103</v>
      </c>
      <c r="E28" s="36"/>
      <c r="F28" s="53"/>
      <c r="G28" s="53"/>
      <c r="H28" s="53"/>
      <c r="I28" s="53"/>
      <c r="J28" s="53"/>
    </row>
    <row r="29" spans="1:10" ht="48" x14ac:dyDescent="0.25">
      <c r="C29" s="6" t="s">
        <v>3</v>
      </c>
      <c r="D29" s="14" t="s">
        <v>17</v>
      </c>
      <c r="E29" s="36"/>
      <c r="F29" s="53"/>
      <c r="G29" s="53"/>
      <c r="H29" s="53"/>
      <c r="I29" s="53"/>
      <c r="J29" s="53"/>
    </row>
    <row r="30" spans="1:10" ht="120" x14ac:dyDescent="0.25">
      <c r="C30" s="6" t="s">
        <v>9</v>
      </c>
      <c r="D30" s="10" t="s">
        <v>104</v>
      </c>
      <c r="E30" s="36"/>
      <c r="F30" s="53"/>
      <c r="G30" s="53"/>
      <c r="H30" s="53"/>
      <c r="I30" s="53"/>
      <c r="J30" s="53"/>
    </row>
    <row r="31" spans="1:10" ht="24.75" x14ac:dyDescent="0.25">
      <c r="C31" s="42" t="s">
        <v>10</v>
      </c>
      <c r="D31" s="44" t="s">
        <v>86</v>
      </c>
      <c r="E31" s="36"/>
      <c r="F31" s="53"/>
      <c r="G31" s="53"/>
      <c r="H31" s="53"/>
      <c r="I31" s="53"/>
      <c r="J31" s="53"/>
    </row>
    <row r="32" spans="1:10" ht="24.75" x14ac:dyDescent="0.25">
      <c r="C32" s="6" t="s">
        <v>21</v>
      </c>
      <c r="D32" s="45" t="s">
        <v>87</v>
      </c>
      <c r="E32" s="36"/>
      <c r="F32" s="53"/>
      <c r="G32" s="53"/>
      <c r="H32" s="53"/>
      <c r="I32" s="53"/>
      <c r="J32" s="53"/>
    </row>
    <row r="33" spans="1:10" ht="31.5" customHeight="1" x14ac:dyDescent="0.25">
      <c r="C33" s="61">
        <v>0.13</v>
      </c>
      <c r="D33" s="43" t="s">
        <v>105</v>
      </c>
      <c r="E33" s="37">
        <f>MIN(F33:J33)</f>
        <v>0</v>
      </c>
      <c r="F33" s="58">
        <f>F28+50*F29+F30+5*F31+F32</f>
        <v>0</v>
      </c>
      <c r="G33" s="58">
        <f t="shared" ref="G33:J33" si="4">G28+50*G29+G30+5*G31+G32</f>
        <v>0</v>
      </c>
      <c r="H33" s="58">
        <f t="shared" si="4"/>
        <v>0</v>
      </c>
      <c r="I33" s="58">
        <f t="shared" si="4"/>
        <v>0</v>
      </c>
      <c r="J33" s="58">
        <f t="shared" si="4"/>
        <v>0</v>
      </c>
    </row>
    <row r="34" spans="1:10" x14ac:dyDescent="0.25">
      <c r="C34" s="204"/>
      <c r="D34" s="204"/>
      <c r="E34" s="204"/>
      <c r="F34" s="204"/>
      <c r="G34" s="204"/>
      <c r="H34" s="204"/>
      <c r="I34" s="204"/>
      <c r="J34" s="204"/>
    </row>
    <row r="35" spans="1:10" ht="72" x14ac:dyDescent="0.25">
      <c r="A35" t="s">
        <v>54</v>
      </c>
      <c r="C35" s="6" t="s">
        <v>2</v>
      </c>
      <c r="D35" s="10" t="s">
        <v>106</v>
      </c>
      <c r="E35" s="36"/>
      <c r="F35" s="53"/>
      <c r="G35" s="53"/>
      <c r="H35" s="53"/>
      <c r="I35" s="53"/>
      <c r="J35" s="53"/>
    </row>
    <row r="36" spans="1:10" ht="117" customHeight="1" x14ac:dyDescent="0.25">
      <c r="C36" s="6" t="s">
        <v>3</v>
      </c>
      <c r="D36" s="10" t="s">
        <v>107</v>
      </c>
      <c r="E36" s="36"/>
      <c r="F36" s="53"/>
      <c r="G36" s="53"/>
      <c r="H36" s="53"/>
      <c r="I36" s="53"/>
      <c r="J36" s="53"/>
    </row>
    <row r="37" spans="1:10" ht="72" x14ac:dyDescent="0.25">
      <c r="C37" s="6" t="s">
        <v>9</v>
      </c>
      <c r="D37" s="10" t="s">
        <v>108</v>
      </c>
      <c r="E37" s="36"/>
      <c r="F37" s="53"/>
      <c r="G37" s="53"/>
      <c r="H37" s="53"/>
      <c r="I37" s="53"/>
      <c r="J37" s="53"/>
    </row>
    <row r="38" spans="1:10" ht="36" x14ac:dyDescent="0.25">
      <c r="C38" s="6" t="s">
        <v>10</v>
      </c>
      <c r="D38" s="10" t="s">
        <v>20</v>
      </c>
      <c r="E38" s="36"/>
      <c r="F38" s="53"/>
      <c r="G38" s="53"/>
      <c r="H38" s="53"/>
      <c r="I38" s="53"/>
      <c r="J38" s="53"/>
    </row>
    <row r="39" spans="1:10" ht="36" x14ac:dyDescent="0.25">
      <c r="C39" s="6" t="s">
        <v>21</v>
      </c>
      <c r="D39" s="10" t="s">
        <v>109</v>
      </c>
      <c r="E39" s="36"/>
      <c r="F39" s="53"/>
      <c r="G39" s="53"/>
      <c r="H39" s="53"/>
      <c r="I39" s="53"/>
      <c r="J39" s="53"/>
    </row>
    <row r="40" spans="1:10" ht="97.5" customHeight="1" x14ac:dyDescent="0.25">
      <c r="C40" s="6" t="s">
        <v>56</v>
      </c>
      <c r="D40" s="10" t="s">
        <v>110</v>
      </c>
      <c r="E40" s="36"/>
      <c r="F40" s="53"/>
      <c r="G40" s="53"/>
      <c r="H40" s="53"/>
      <c r="I40" s="53"/>
      <c r="J40" s="53"/>
    </row>
    <row r="41" spans="1:10" ht="36" customHeight="1" x14ac:dyDescent="0.25">
      <c r="C41" s="61">
        <v>0.11</v>
      </c>
      <c r="D41" s="13" t="s">
        <v>76</v>
      </c>
      <c r="E41" s="37">
        <f>MIN(F41:J41)</f>
        <v>0</v>
      </c>
      <c r="F41" s="58">
        <f>F35+F36+F37+10*F38+F39+F40</f>
        <v>0</v>
      </c>
      <c r="G41" s="58">
        <f t="shared" ref="G41:J41" si="5">G35+G36+G37+10*G38+G39+G40</f>
        <v>0</v>
      </c>
      <c r="H41" s="58">
        <f t="shared" si="5"/>
        <v>0</v>
      </c>
      <c r="I41" s="58">
        <f t="shared" si="5"/>
        <v>0</v>
      </c>
      <c r="J41" s="58">
        <f t="shared" si="5"/>
        <v>0</v>
      </c>
    </row>
    <row r="42" spans="1:10" x14ac:dyDescent="0.25">
      <c r="C42" s="204"/>
      <c r="D42" s="204"/>
      <c r="E42" s="204"/>
      <c r="F42" s="204"/>
      <c r="G42" s="204"/>
      <c r="H42" s="204"/>
      <c r="I42" s="204"/>
      <c r="J42" s="204"/>
    </row>
    <row r="43" spans="1:10" ht="24" customHeight="1" x14ac:dyDescent="0.25">
      <c r="A43" s="4" t="s">
        <v>32</v>
      </c>
      <c r="C43" s="200" t="s">
        <v>22</v>
      </c>
      <c r="D43" s="201"/>
      <c r="E43" s="37">
        <f t="shared" ref="E43:E73" si="6">MIN(F43:J43)</f>
        <v>0</v>
      </c>
      <c r="F43" s="53"/>
      <c r="G43" s="53"/>
      <c r="H43" s="53"/>
      <c r="I43" s="53"/>
      <c r="J43" s="53"/>
    </row>
    <row r="44" spans="1:10" ht="36" x14ac:dyDescent="0.25">
      <c r="C44" s="9">
        <v>1</v>
      </c>
      <c r="D44" s="10" t="s">
        <v>23</v>
      </c>
      <c r="E44" s="37">
        <f t="shared" si="6"/>
        <v>0</v>
      </c>
      <c r="F44" s="53"/>
      <c r="G44" s="53"/>
      <c r="H44" s="53"/>
      <c r="I44" s="53"/>
      <c r="J44" s="53"/>
    </row>
    <row r="45" spans="1:10" ht="72" x14ac:dyDescent="0.25">
      <c r="C45" s="9">
        <v>2</v>
      </c>
      <c r="D45" s="10" t="s">
        <v>111</v>
      </c>
      <c r="E45" s="37">
        <f t="shared" si="6"/>
        <v>0</v>
      </c>
      <c r="F45" s="53"/>
      <c r="G45" s="53"/>
      <c r="H45" s="53"/>
      <c r="I45" s="53"/>
      <c r="J45" s="53"/>
    </row>
    <row r="46" spans="1:10" ht="48" x14ac:dyDescent="0.25">
      <c r="C46" s="9">
        <v>3</v>
      </c>
      <c r="D46" s="10" t="s">
        <v>112</v>
      </c>
      <c r="E46" s="37">
        <f t="shared" si="6"/>
        <v>0</v>
      </c>
      <c r="F46" s="53"/>
      <c r="G46" s="53"/>
      <c r="H46" s="53"/>
      <c r="I46" s="53"/>
      <c r="J46" s="53"/>
    </row>
    <row r="47" spans="1:10" ht="72" x14ac:dyDescent="0.25">
      <c r="C47" s="9">
        <v>4</v>
      </c>
      <c r="D47" s="10" t="s">
        <v>113</v>
      </c>
      <c r="E47" s="37">
        <f t="shared" si="6"/>
        <v>0</v>
      </c>
      <c r="F47" s="53"/>
      <c r="G47" s="53"/>
      <c r="H47" s="53"/>
      <c r="I47" s="53"/>
      <c r="J47" s="53"/>
    </row>
    <row r="48" spans="1:10" x14ac:dyDescent="0.25">
      <c r="C48" s="202" t="s">
        <v>24</v>
      </c>
      <c r="D48" s="203"/>
      <c r="E48" s="37">
        <f t="shared" si="6"/>
        <v>0</v>
      </c>
      <c r="F48" s="53"/>
      <c r="G48" s="53"/>
      <c r="H48" s="53"/>
      <c r="I48" s="53"/>
      <c r="J48" s="53"/>
    </row>
    <row r="49" spans="3:10" ht="60" x14ac:dyDescent="0.25">
      <c r="C49" s="9">
        <v>5</v>
      </c>
      <c r="D49" s="10" t="s">
        <v>77</v>
      </c>
      <c r="E49" s="37">
        <f t="shared" si="6"/>
        <v>0</v>
      </c>
      <c r="F49" s="53"/>
      <c r="G49" s="53"/>
      <c r="H49" s="53"/>
      <c r="I49" s="53"/>
      <c r="J49" s="53"/>
    </row>
    <row r="50" spans="3:10" ht="84" x14ac:dyDescent="0.25">
      <c r="C50" s="9">
        <v>6</v>
      </c>
      <c r="D50" s="10" t="s">
        <v>78</v>
      </c>
      <c r="E50" s="37">
        <f t="shared" si="6"/>
        <v>0</v>
      </c>
      <c r="F50" s="53"/>
      <c r="G50" s="53"/>
      <c r="H50" s="53"/>
      <c r="I50" s="53"/>
      <c r="J50" s="53"/>
    </row>
    <row r="51" spans="3:10" ht="84" x14ac:dyDescent="0.25">
      <c r="C51" s="9">
        <v>7</v>
      </c>
      <c r="D51" s="10" t="s">
        <v>79</v>
      </c>
      <c r="E51" s="37">
        <f t="shared" si="6"/>
        <v>0</v>
      </c>
      <c r="F51" s="53"/>
      <c r="G51" s="53"/>
      <c r="H51" s="53"/>
      <c r="I51" s="53"/>
      <c r="J51" s="53"/>
    </row>
    <row r="52" spans="3:10" ht="96" x14ac:dyDescent="0.25">
      <c r="C52" s="9">
        <v>8</v>
      </c>
      <c r="D52" s="10" t="s">
        <v>114</v>
      </c>
      <c r="E52" s="37">
        <f t="shared" si="6"/>
        <v>0</v>
      </c>
      <c r="F52" s="53"/>
      <c r="G52" s="53"/>
      <c r="H52" s="53"/>
      <c r="I52" s="53"/>
      <c r="J52" s="53"/>
    </row>
    <row r="53" spans="3:10" ht="96" x14ac:dyDescent="0.25">
      <c r="C53" s="9">
        <v>9</v>
      </c>
      <c r="D53" s="10" t="s">
        <v>80</v>
      </c>
      <c r="E53" s="37">
        <f t="shared" si="6"/>
        <v>0</v>
      </c>
      <c r="F53" s="53"/>
      <c r="G53" s="53"/>
      <c r="H53" s="53"/>
      <c r="I53" s="53"/>
      <c r="J53" s="53"/>
    </row>
    <row r="54" spans="3:10" ht="96" x14ac:dyDescent="0.25">
      <c r="C54" s="9">
        <v>10</v>
      </c>
      <c r="D54" s="10" t="s">
        <v>81</v>
      </c>
      <c r="E54" s="37">
        <f t="shared" si="6"/>
        <v>0</v>
      </c>
      <c r="F54" s="53"/>
      <c r="G54" s="53"/>
      <c r="H54" s="53"/>
      <c r="I54" s="53"/>
      <c r="J54" s="53"/>
    </row>
    <row r="55" spans="3:10" ht="132" x14ac:dyDescent="0.25">
      <c r="C55" s="9">
        <v>11</v>
      </c>
      <c r="D55" s="10" t="s">
        <v>82</v>
      </c>
      <c r="E55" s="37">
        <f t="shared" si="6"/>
        <v>0</v>
      </c>
      <c r="F55" s="53"/>
      <c r="G55" s="53"/>
      <c r="H55" s="53"/>
      <c r="I55" s="53"/>
      <c r="J55" s="53"/>
    </row>
    <row r="56" spans="3:10" x14ac:dyDescent="0.25">
      <c r="C56" s="202" t="s">
        <v>25</v>
      </c>
      <c r="D56" s="203"/>
      <c r="E56" s="37">
        <f t="shared" si="6"/>
        <v>0</v>
      </c>
      <c r="F56" s="53"/>
      <c r="G56" s="53"/>
      <c r="H56" s="53"/>
      <c r="I56" s="53"/>
      <c r="J56" s="53"/>
    </row>
    <row r="57" spans="3:10" ht="60" x14ac:dyDescent="0.25">
      <c r="C57" s="9">
        <v>12</v>
      </c>
      <c r="D57" s="10" t="s">
        <v>115</v>
      </c>
      <c r="E57" s="37">
        <f t="shared" si="6"/>
        <v>0</v>
      </c>
      <c r="F57" s="53"/>
      <c r="G57" s="53"/>
      <c r="H57" s="53"/>
      <c r="I57" s="53"/>
      <c r="J57" s="53"/>
    </row>
    <row r="58" spans="3:10" ht="48" x14ac:dyDescent="0.25">
      <c r="C58" s="17">
        <v>13</v>
      </c>
      <c r="D58" s="10" t="s">
        <v>116</v>
      </c>
      <c r="E58" s="37">
        <f t="shared" si="6"/>
        <v>0</v>
      </c>
      <c r="F58" s="53"/>
      <c r="G58" s="53"/>
      <c r="H58" s="53"/>
      <c r="I58" s="53"/>
      <c r="J58" s="53"/>
    </row>
    <row r="59" spans="3:10" ht="60" x14ac:dyDescent="0.25">
      <c r="C59" s="9">
        <v>14</v>
      </c>
      <c r="D59" s="10" t="s">
        <v>117</v>
      </c>
      <c r="E59" s="37">
        <f t="shared" si="6"/>
        <v>0</v>
      </c>
      <c r="F59" s="53"/>
      <c r="G59" s="53"/>
      <c r="H59" s="53"/>
      <c r="I59" s="53"/>
      <c r="J59" s="53"/>
    </row>
    <row r="60" spans="3:10" x14ac:dyDescent="0.25">
      <c r="C60" s="202" t="s">
        <v>26</v>
      </c>
      <c r="D60" s="203"/>
      <c r="E60" s="37">
        <f t="shared" si="6"/>
        <v>0</v>
      </c>
      <c r="F60" s="53"/>
      <c r="G60" s="53"/>
      <c r="H60" s="53"/>
      <c r="I60" s="53"/>
      <c r="J60" s="53"/>
    </row>
    <row r="61" spans="3:10" ht="72" x14ac:dyDescent="0.25">
      <c r="C61" s="17">
        <v>15</v>
      </c>
      <c r="D61" s="10" t="s">
        <v>118</v>
      </c>
      <c r="E61" s="37">
        <f t="shared" si="6"/>
        <v>0</v>
      </c>
      <c r="F61" s="53"/>
      <c r="G61" s="53"/>
      <c r="H61" s="53"/>
      <c r="I61" s="53"/>
      <c r="J61" s="53"/>
    </row>
    <row r="62" spans="3:10" ht="72" x14ac:dyDescent="0.25">
      <c r="C62" s="9">
        <v>16</v>
      </c>
      <c r="D62" s="10" t="s">
        <v>119</v>
      </c>
      <c r="E62" s="37">
        <f t="shared" si="6"/>
        <v>0</v>
      </c>
      <c r="F62" s="53"/>
      <c r="G62" s="53"/>
      <c r="H62" s="53"/>
      <c r="I62" s="53"/>
      <c r="J62" s="53"/>
    </row>
    <row r="63" spans="3:10" ht="72" x14ac:dyDescent="0.25">
      <c r="C63" s="9">
        <v>17</v>
      </c>
      <c r="D63" s="10" t="s">
        <v>120</v>
      </c>
      <c r="E63" s="37">
        <f t="shared" si="6"/>
        <v>0</v>
      </c>
      <c r="F63" s="53"/>
      <c r="G63" s="53"/>
      <c r="H63" s="53"/>
      <c r="I63" s="53"/>
      <c r="J63" s="53"/>
    </row>
    <row r="64" spans="3:10" ht="60" x14ac:dyDescent="0.25">
      <c r="C64" s="17">
        <v>18</v>
      </c>
      <c r="D64" s="10" t="s">
        <v>121</v>
      </c>
      <c r="E64" s="37">
        <f t="shared" si="6"/>
        <v>0</v>
      </c>
      <c r="F64" s="53"/>
      <c r="G64" s="53"/>
      <c r="H64" s="53"/>
      <c r="I64" s="53"/>
      <c r="J64" s="53"/>
    </row>
    <row r="65" spans="3:10" x14ac:dyDescent="0.25">
      <c r="C65" s="202" t="s">
        <v>27</v>
      </c>
      <c r="D65" s="203"/>
      <c r="E65" s="37">
        <f t="shared" si="6"/>
        <v>0</v>
      </c>
      <c r="F65" s="53"/>
      <c r="G65" s="53"/>
      <c r="H65" s="53"/>
      <c r="I65" s="53"/>
      <c r="J65" s="53"/>
    </row>
    <row r="66" spans="3:10" ht="96" x14ac:dyDescent="0.25">
      <c r="C66" s="9">
        <v>19</v>
      </c>
      <c r="D66" s="10" t="s">
        <v>122</v>
      </c>
      <c r="E66" s="37">
        <f t="shared" si="6"/>
        <v>0</v>
      </c>
      <c r="F66" s="53"/>
      <c r="G66" s="53"/>
      <c r="H66" s="53"/>
      <c r="I66" s="53"/>
      <c r="J66" s="53"/>
    </row>
    <row r="67" spans="3:10" ht="48" x14ac:dyDescent="0.25">
      <c r="C67" s="9">
        <v>20</v>
      </c>
      <c r="D67" s="10" t="s">
        <v>123</v>
      </c>
      <c r="E67" s="37">
        <f t="shared" si="6"/>
        <v>0</v>
      </c>
      <c r="F67" s="53"/>
      <c r="G67" s="53"/>
      <c r="H67" s="53"/>
      <c r="I67" s="53"/>
      <c r="J67" s="53"/>
    </row>
    <row r="68" spans="3:10" ht="84" x14ac:dyDescent="0.25">
      <c r="C68" s="9">
        <v>21</v>
      </c>
      <c r="D68" s="10" t="s">
        <v>124</v>
      </c>
      <c r="E68" s="37">
        <f t="shared" si="6"/>
        <v>0</v>
      </c>
      <c r="F68" s="53"/>
      <c r="G68" s="53"/>
      <c r="H68" s="53"/>
      <c r="I68" s="53"/>
      <c r="J68" s="53"/>
    </row>
    <row r="69" spans="3:10" ht="72" x14ac:dyDescent="0.25">
      <c r="C69" s="9">
        <v>22</v>
      </c>
      <c r="D69" s="10" t="s">
        <v>125</v>
      </c>
      <c r="E69" s="37">
        <f t="shared" si="6"/>
        <v>0</v>
      </c>
      <c r="F69" s="53"/>
      <c r="G69" s="53"/>
      <c r="H69" s="53"/>
      <c r="I69" s="53"/>
      <c r="J69" s="53"/>
    </row>
    <row r="70" spans="3:10" ht="108" x14ac:dyDescent="0.25">
      <c r="C70" s="9">
        <v>23</v>
      </c>
      <c r="D70" s="10" t="s">
        <v>126</v>
      </c>
      <c r="E70" s="37">
        <f t="shared" si="6"/>
        <v>0</v>
      </c>
      <c r="F70" s="53"/>
      <c r="G70" s="53"/>
      <c r="H70" s="53"/>
      <c r="I70" s="53"/>
      <c r="J70" s="53"/>
    </row>
    <row r="71" spans="3:10" ht="72" x14ac:dyDescent="0.25">
      <c r="C71" s="9">
        <v>24</v>
      </c>
      <c r="D71" s="10" t="s">
        <v>127</v>
      </c>
      <c r="E71" s="37">
        <f t="shared" si="6"/>
        <v>0</v>
      </c>
      <c r="F71" s="53"/>
      <c r="G71" s="53"/>
      <c r="H71" s="53"/>
      <c r="I71" s="53"/>
      <c r="J71" s="53"/>
    </row>
    <row r="72" spans="3:10" ht="108" x14ac:dyDescent="0.25">
      <c r="C72" s="9">
        <v>25</v>
      </c>
      <c r="D72" s="10" t="s">
        <v>128</v>
      </c>
      <c r="E72" s="37">
        <f t="shared" si="6"/>
        <v>0</v>
      </c>
      <c r="F72" s="53"/>
      <c r="G72" s="53"/>
      <c r="H72" s="53"/>
      <c r="I72" s="53"/>
      <c r="J72" s="53"/>
    </row>
    <row r="73" spans="3:10" ht="60" x14ac:dyDescent="0.25">
      <c r="C73" s="9">
        <v>26</v>
      </c>
      <c r="D73" s="10" t="s">
        <v>129</v>
      </c>
      <c r="E73" s="37">
        <f t="shared" si="6"/>
        <v>0</v>
      </c>
      <c r="F73" s="53"/>
      <c r="G73" s="53"/>
      <c r="H73" s="53"/>
      <c r="I73" s="53"/>
      <c r="J73" s="53"/>
    </row>
    <row r="74" spans="3:10" ht="30.75" customHeight="1" x14ac:dyDescent="0.25">
      <c r="C74" s="5"/>
      <c r="D74" s="5"/>
      <c r="E74" s="6"/>
      <c r="F74" s="59">
        <f>F73+F72+F71+F70+F69+F68+F67+F66+F64+F63+F62+F61+F59+F58+F57+F55+F54+F53+F52+F51+F50+F49+F47+F46+F45+F44</f>
        <v>0</v>
      </c>
      <c r="G74" s="59">
        <f t="shared" ref="G74:J74" si="7">G73+G72+G71+G70+G69+G68+G67+G66+G64+G63+G62+G61+G59+G58+G57+G55+G54+G53+G52+G51+G50+G49+G47+G46+G45+G44</f>
        <v>0</v>
      </c>
      <c r="H74" s="59">
        <f t="shared" si="7"/>
        <v>0</v>
      </c>
      <c r="I74" s="59">
        <f t="shared" si="7"/>
        <v>0</v>
      </c>
      <c r="J74" s="59">
        <f t="shared" si="7"/>
        <v>0</v>
      </c>
    </row>
    <row r="75" spans="3:10" x14ac:dyDescent="0.25">
      <c r="E75" s="38"/>
      <c r="F75" s="46"/>
      <c r="G75" s="46"/>
      <c r="H75" s="46"/>
      <c r="I75" s="55"/>
      <c r="J75" s="46"/>
    </row>
    <row r="76" spans="3:10" x14ac:dyDescent="0.25">
      <c r="F76" s="48"/>
      <c r="G76" s="48"/>
      <c r="H76" s="48"/>
      <c r="I76" s="56"/>
      <c r="J76" s="48"/>
    </row>
    <row r="77" spans="3:10" x14ac:dyDescent="0.25">
      <c r="F77" s="47"/>
      <c r="G77" s="47"/>
      <c r="H77" s="47"/>
      <c r="I77" s="57"/>
      <c r="J77" s="47"/>
    </row>
    <row r="78" spans="3:10" x14ac:dyDescent="0.25">
      <c r="F78" s="48"/>
      <c r="G78" s="48"/>
      <c r="H78" s="48"/>
      <c r="I78" s="56"/>
      <c r="J78" s="48"/>
    </row>
    <row r="79" spans="3:10" x14ac:dyDescent="0.25">
      <c r="F79" s="48"/>
      <c r="G79" s="48"/>
      <c r="H79" s="48"/>
      <c r="I79" s="56"/>
      <c r="J79" s="48"/>
    </row>
    <row r="80" spans="3:10" x14ac:dyDescent="0.25">
      <c r="F80" s="48"/>
      <c r="G80" s="48"/>
      <c r="H80" s="48"/>
      <c r="I80" s="56"/>
      <c r="J80" s="48"/>
    </row>
    <row r="81" spans="6:10" x14ac:dyDescent="0.25">
      <c r="F81" s="48"/>
      <c r="G81" s="48"/>
      <c r="H81" s="48"/>
      <c r="I81" s="56"/>
      <c r="J81" s="48"/>
    </row>
    <row r="82" spans="6:10" x14ac:dyDescent="0.25">
      <c r="F82" s="48"/>
      <c r="G82" s="48"/>
      <c r="H82" s="48"/>
      <c r="I82" s="56"/>
      <c r="J82" s="48"/>
    </row>
    <row r="83" spans="6:10" x14ac:dyDescent="0.25">
      <c r="F83" s="48"/>
      <c r="G83" s="48"/>
      <c r="H83" s="48"/>
      <c r="I83" s="56"/>
      <c r="J83" s="48"/>
    </row>
    <row r="84" spans="6:10" x14ac:dyDescent="0.25">
      <c r="F84" s="48"/>
      <c r="G84" s="48"/>
      <c r="H84" s="48"/>
      <c r="I84" s="56"/>
      <c r="J84" s="48"/>
    </row>
    <row r="85" spans="6:10" x14ac:dyDescent="0.25">
      <c r="F85" s="48"/>
      <c r="G85" s="48"/>
      <c r="H85" s="48"/>
      <c r="I85" s="56"/>
      <c r="J85" s="48"/>
    </row>
    <row r="86" spans="6:10" x14ac:dyDescent="0.25">
      <c r="F86" s="48"/>
      <c r="G86" s="48"/>
      <c r="H86" s="48"/>
      <c r="I86" s="56"/>
      <c r="J86" s="48"/>
    </row>
    <row r="87" spans="6:10" x14ac:dyDescent="0.25">
      <c r="F87" s="48"/>
      <c r="G87" s="48"/>
      <c r="H87" s="48"/>
      <c r="I87" s="56"/>
      <c r="J87" s="48"/>
    </row>
    <row r="88" spans="6:10" x14ac:dyDescent="0.25">
      <c r="F88" s="48"/>
      <c r="G88" s="48"/>
      <c r="H88" s="48"/>
      <c r="I88" s="56"/>
      <c r="J88" s="48"/>
    </row>
    <row r="89" spans="6:10" x14ac:dyDescent="0.25">
      <c r="F89" s="48"/>
      <c r="G89" s="48"/>
      <c r="H89" s="48"/>
      <c r="I89" s="56"/>
      <c r="J89" s="48"/>
    </row>
    <row r="90" spans="6:10" x14ac:dyDescent="0.25">
      <c r="F90" s="48"/>
      <c r="G90" s="48"/>
      <c r="H90" s="48"/>
      <c r="I90" s="56"/>
      <c r="J90" s="48"/>
    </row>
    <row r="91" spans="6:10" x14ac:dyDescent="0.25">
      <c r="F91" s="48"/>
      <c r="G91" s="48"/>
      <c r="H91" s="48"/>
      <c r="I91" s="56"/>
      <c r="J91" s="48"/>
    </row>
    <row r="92" spans="6:10" x14ac:dyDescent="0.25">
      <c r="F92" s="48"/>
      <c r="G92" s="48"/>
      <c r="H92" s="48"/>
      <c r="I92" s="56"/>
      <c r="J92" s="48"/>
    </row>
    <row r="93" spans="6:10" x14ac:dyDescent="0.25">
      <c r="F93" s="48"/>
      <c r="G93" s="48"/>
      <c r="H93" s="48"/>
      <c r="I93" s="56"/>
      <c r="J93" s="48"/>
    </row>
  </sheetData>
  <mergeCells count="10">
    <mergeCell ref="C12:J12"/>
    <mergeCell ref="C42:J42"/>
    <mergeCell ref="C34:J34"/>
    <mergeCell ref="C27:J27"/>
    <mergeCell ref="C21:J21"/>
    <mergeCell ref="C43:D43"/>
    <mergeCell ref="C48:D48"/>
    <mergeCell ref="C65:D65"/>
    <mergeCell ref="C56:D56"/>
    <mergeCell ref="C60:D60"/>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tabSelected="1" topLeftCell="C1" zoomScaleNormal="100" workbookViewId="0">
      <pane ySplit="1" topLeftCell="A153" activePane="bottomLeft" state="frozen"/>
      <selection pane="bottomLeft" activeCell="F159" sqref="F159"/>
    </sheetView>
  </sheetViews>
  <sheetFormatPr defaultRowHeight="15" x14ac:dyDescent="0.25"/>
  <cols>
    <col min="1" max="1" width="3.85546875" customWidth="1"/>
    <col min="2" max="2" width="56.42578125" customWidth="1"/>
    <col min="3" max="3" width="6.140625" customWidth="1"/>
    <col min="4" max="4" width="11.5703125" customWidth="1"/>
    <col min="5" max="5" width="13.7109375" customWidth="1"/>
    <col min="6" max="6" width="20.7109375" style="111" customWidth="1"/>
    <col min="7" max="7" width="11.140625" style="119" customWidth="1"/>
    <col min="8" max="8" width="11.7109375" style="131" customWidth="1"/>
    <col min="9" max="9" width="11" style="131" customWidth="1"/>
    <col min="10" max="10" width="8.7109375" style="129" customWidth="1"/>
    <col min="11" max="11" width="12.42578125" style="131" customWidth="1"/>
    <col min="12" max="13" width="9.7109375" style="131" customWidth="1"/>
    <col min="14" max="14" width="12.42578125" style="131" customWidth="1"/>
    <col min="15" max="15" width="9.7109375" style="131" customWidth="1"/>
    <col min="16" max="16" width="8.7109375" style="129" customWidth="1"/>
    <col min="24" max="24" width="10" customWidth="1"/>
  </cols>
  <sheetData>
    <row r="1" spans="1:24" ht="35.25" customHeight="1" x14ac:dyDescent="0.25">
      <c r="A1" s="286"/>
      <c r="B1" s="286"/>
      <c r="D1" s="291" t="s">
        <v>194</v>
      </c>
      <c r="E1" s="291"/>
      <c r="F1" s="125"/>
      <c r="G1" s="166"/>
      <c r="H1" s="237" t="s">
        <v>200</v>
      </c>
      <c r="I1" s="237"/>
      <c r="K1" s="232" t="s">
        <v>201</v>
      </c>
      <c r="L1" s="232"/>
      <c r="M1" s="196"/>
      <c r="N1" s="232" t="s">
        <v>197</v>
      </c>
      <c r="O1" s="232"/>
      <c r="P1" s="165"/>
      <c r="Q1" s="232" t="s">
        <v>203</v>
      </c>
      <c r="R1" s="232"/>
      <c r="T1" s="232" t="s">
        <v>204</v>
      </c>
      <c r="U1" s="232"/>
      <c r="W1" s="232" t="s">
        <v>205</v>
      </c>
      <c r="X1" s="232"/>
    </row>
    <row r="2" spans="1:24" ht="13.5" customHeight="1" x14ac:dyDescent="0.25">
      <c r="A2" t="s">
        <v>196</v>
      </c>
      <c r="B2" t="s">
        <v>147</v>
      </c>
      <c r="Q2" s="131"/>
      <c r="R2" s="131"/>
      <c r="T2" s="131"/>
      <c r="U2" s="131"/>
      <c r="W2" s="131"/>
      <c r="X2" s="131"/>
    </row>
    <row r="3" spans="1:24" ht="16.5" customHeight="1" thickBot="1" x14ac:dyDescent="0.3">
      <c r="A3" s="287" t="s">
        <v>148</v>
      </c>
      <c r="B3" s="288"/>
      <c r="C3" s="288"/>
      <c r="D3" s="288"/>
      <c r="E3" s="288"/>
      <c r="F3" s="112"/>
      <c r="Q3" s="131"/>
      <c r="R3" s="131"/>
      <c r="T3" s="131"/>
      <c r="U3" s="131"/>
      <c r="W3" s="131"/>
      <c r="X3" s="131"/>
    </row>
    <row r="4" spans="1:24" ht="18" customHeight="1" thickTop="1" x14ac:dyDescent="0.25">
      <c r="A4" s="265"/>
      <c r="B4" s="266"/>
      <c r="C4" s="267"/>
      <c r="D4" s="274" t="s">
        <v>131</v>
      </c>
      <c r="E4" s="274" t="s">
        <v>132</v>
      </c>
      <c r="F4" s="113"/>
      <c r="H4" s="227" t="s">
        <v>131</v>
      </c>
      <c r="I4" s="228" t="s">
        <v>132</v>
      </c>
      <c r="K4" s="227" t="s">
        <v>131</v>
      </c>
      <c r="L4" s="228" t="s">
        <v>132</v>
      </c>
      <c r="M4" s="176"/>
      <c r="N4" s="227" t="s">
        <v>131</v>
      </c>
      <c r="O4" s="228" t="s">
        <v>132</v>
      </c>
      <c r="Q4" s="227" t="s">
        <v>131</v>
      </c>
      <c r="R4" s="228" t="s">
        <v>132</v>
      </c>
      <c r="T4" s="227" t="s">
        <v>131</v>
      </c>
      <c r="U4" s="228" t="s">
        <v>132</v>
      </c>
      <c r="W4" s="227" t="s">
        <v>131</v>
      </c>
      <c r="X4" s="228" t="s">
        <v>132</v>
      </c>
    </row>
    <row r="5" spans="1:24" ht="15.75" thickBot="1" x14ac:dyDescent="0.3">
      <c r="A5" s="268"/>
      <c r="B5" s="269"/>
      <c r="C5" s="270"/>
      <c r="D5" s="275"/>
      <c r="E5" s="275"/>
      <c r="F5" s="113"/>
      <c r="H5" s="214"/>
      <c r="I5" s="229"/>
      <c r="K5" s="214"/>
      <c r="L5" s="229"/>
      <c r="M5" s="176"/>
      <c r="N5" s="214"/>
      <c r="O5" s="229"/>
      <c r="Q5" s="214"/>
      <c r="R5" s="229"/>
      <c r="T5" s="214"/>
      <c r="U5" s="229"/>
      <c r="W5" s="214"/>
      <c r="X5" s="229"/>
    </row>
    <row r="6" spans="1:24" ht="15.75" thickBot="1" x14ac:dyDescent="0.3">
      <c r="A6" s="271" t="s">
        <v>130</v>
      </c>
      <c r="B6" s="272"/>
      <c r="C6" s="273"/>
      <c r="D6" s="107" t="s">
        <v>133</v>
      </c>
      <c r="E6" s="107" t="s">
        <v>133</v>
      </c>
      <c r="F6" s="113"/>
      <c r="H6" s="132" t="s">
        <v>133</v>
      </c>
      <c r="I6" s="133" t="s">
        <v>133</v>
      </c>
      <c r="K6" s="132" t="s">
        <v>133</v>
      </c>
      <c r="L6" s="133" t="s">
        <v>133</v>
      </c>
      <c r="M6" s="176"/>
      <c r="N6" s="132" t="s">
        <v>133</v>
      </c>
      <c r="O6" s="133" t="s">
        <v>133</v>
      </c>
      <c r="Q6" s="132" t="s">
        <v>133</v>
      </c>
      <c r="R6" s="133" t="s">
        <v>133</v>
      </c>
      <c r="T6" s="132" t="s">
        <v>133</v>
      </c>
      <c r="U6" s="133" t="s">
        <v>133</v>
      </c>
      <c r="W6" s="132" t="s">
        <v>133</v>
      </c>
      <c r="X6" s="133" t="s">
        <v>133</v>
      </c>
    </row>
    <row r="7" spans="1:24" ht="30" customHeight="1" thickBot="1" x14ac:dyDescent="0.3">
      <c r="A7" s="122" t="s">
        <v>2</v>
      </c>
      <c r="B7" s="109" t="s">
        <v>0</v>
      </c>
      <c r="C7" s="105" t="s">
        <v>134</v>
      </c>
      <c r="D7" s="100">
        <v>1950</v>
      </c>
      <c r="E7" s="100">
        <f>D7*(1+23%)</f>
        <v>2398.5</v>
      </c>
      <c r="F7" s="114"/>
      <c r="H7" s="134">
        <v>2200</v>
      </c>
      <c r="I7" s="134">
        <f>H7*(1+23%)</f>
        <v>2706</v>
      </c>
      <c r="K7" s="137">
        <v>2250</v>
      </c>
      <c r="L7" s="137">
        <f>K7*(1+23%)</f>
        <v>2767.5</v>
      </c>
      <c r="M7" s="140"/>
      <c r="N7" s="174">
        <v>2000</v>
      </c>
      <c r="O7" s="174">
        <f>N7*(1+23%)</f>
        <v>2460</v>
      </c>
      <c r="Q7" s="189">
        <v>100</v>
      </c>
      <c r="R7" s="189">
        <f>Q7*(1+23%)</f>
        <v>123</v>
      </c>
      <c r="T7" s="189">
        <v>2490</v>
      </c>
      <c r="U7" s="189">
        <f>T7*(1+23%)</f>
        <v>3062.7</v>
      </c>
      <c r="W7" s="189">
        <v>2500</v>
      </c>
      <c r="X7" s="189">
        <f>W7*(1+23%)</f>
        <v>3075</v>
      </c>
    </row>
    <row r="8" spans="1:24" ht="36.75" customHeight="1" thickBot="1" x14ac:dyDescent="0.3">
      <c r="A8" s="122" t="s">
        <v>3</v>
      </c>
      <c r="B8" s="109" t="s">
        <v>1</v>
      </c>
      <c r="C8" s="105" t="s">
        <v>134</v>
      </c>
      <c r="D8" s="100">
        <v>50</v>
      </c>
      <c r="E8" s="100">
        <f>D8*(1+23%)</f>
        <v>61.5</v>
      </c>
      <c r="F8" s="114"/>
      <c r="H8" s="134">
        <v>50</v>
      </c>
      <c r="I8" s="134">
        <f>H8*(1+23%)</f>
        <v>61.5</v>
      </c>
      <c r="K8" s="137">
        <v>14</v>
      </c>
      <c r="L8" s="137">
        <f>K8*(1+23%)</f>
        <v>17.22</v>
      </c>
      <c r="M8" s="140"/>
      <c r="N8" s="174">
        <v>50</v>
      </c>
      <c r="O8" s="174">
        <f>N8*(1+23%)</f>
        <v>61.5</v>
      </c>
      <c r="Q8" s="189">
        <v>20</v>
      </c>
      <c r="R8" s="189">
        <f>Q8*(1+23%)</f>
        <v>24.6</v>
      </c>
      <c r="T8" s="189">
        <v>10</v>
      </c>
      <c r="U8" s="189">
        <f>T8*(1+23%)</f>
        <v>12.3</v>
      </c>
      <c r="W8" s="189">
        <v>50</v>
      </c>
      <c r="X8" s="189">
        <f>W8*(1+23%)</f>
        <v>61.5</v>
      </c>
    </row>
    <row r="9" spans="1:24" ht="58.5" customHeight="1" thickBot="1" x14ac:dyDescent="0.3">
      <c r="A9" s="122" t="s">
        <v>9</v>
      </c>
      <c r="B9" s="109" t="s">
        <v>160</v>
      </c>
      <c r="C9" s="105" t="s">
        <v>134</v>
      </c>
      <c r="D9" s="100">
        <v>100</v>
      </c>
      <c r="E9" s="100">
        <f>D9*(1+23%)</f>
        <v>123</v>
      </c>
      <c r="F9" s="114"/>
      <c r="H9" s="134">
        <v>200</v>
      </c>
      <c r="I9" s="134">
        <f>H9*(1+23%)</f>
        <v>246</v>
      </c>
      <c r="J9" s="130"/>
      <c r="K9" s="137">
        <v>30</v>
      </c>
      <c r="L9" s="137">
        <f>K9*(1+23%)</f>
        <v>36.9</v>
      </c>
      <c r="M9" s="140"/>
      <c r="N9" s="174">
        <v>400</v>
      </c>
      <c r="O9" s="174">
        <f>N9*(1+23%)</f>
        <v>492</v>
      </c>
      <c r="P9" s="130"/>
      <c r="Q9" s="189">
        <v>1660</v>
      </c>
      <c r="R9" s="189">
        <f>Q9*(1+23%)</f>
        <v>2041.8</v>
      </c>
      <c r="T9" s="189">
        <v>450</v>
      </c>
      <c r="U9" s="189">
        <f>T9*(1+23%)</f>
        <v>553.5</v>
      </c>
      <c r="W9" s="189">
        <v>50</v>
      </c>
      <c r="X9" s="189">
        <f>W9*(1+23%)</f>
        <v>61.5</v>
      </c>
    </row>
    <row r="10" spans="1:24" ht="36.75" customHeight="1" thickBot="1" x14ac:dyDescent="0.3">
      <c r="A10" s="254" t="s">
        <v>195</v>
      </c>
      <c r="B10" s="255"/>
      <c r="C10" s="256"/>
      <c r="D10" s="205">
        <f>D7+5*D8+D9</f>
        <v>2300</v>
      </c>
      <c r="E10" s="206"/>
      <c r="F10" s="124">
        <v>12</v>
      </c>
      <c r="G10" s="119">
        <f>D10/H10*F10</f>
        <v>10.415094339622641</v>
      </c>
      <c r="H10" s="205">
        <f>H7+5*H8+H9</f>
        <v>2650</v>
      </c>
      <c r="I10" s="206"/>
      <c r="J10" s="129">
        <f>D10/K10*F10</f>
        <v>11.74468085106383</v>
      </c>
      <c r="K10" s="205">
        <f>K7+5*K8+K9</f>
        <v>2350</v>
      </c>
      <c r="L10" s="206"/>
      <c r="M10" s="188">
        <f>D10/N10*F10</f>
        <v>10.415094339622641</v>
      </c>
      <c r="N10" s="205">
        <f>N7+5*N8+N9</f>
        <v>2650</v>
      </c>
      <c r="O10" s="206"/>
      <c r="Q10" s="205">
        <f>Q7+5*Q8+Q9</f>
        <v>1860</v>
      </c>
      <c r="R10" s="206"/>
      <c r="T10" s="205">
        <f>T7+5*T8+T9</f>
        <v>2990</v>
      </c>
      <c r="U10" s="206"/>
      <c r="W10" s="205">
        <f>W7+5*W8+W9</f>
        <v>2800</v>
      </c>
      <c r="X10" s="206"/>
    </row>
    <row r="11" spans="1:24" ht="29.25" customHeight="1" thickBot="1" x14ac:dyDescent="0.3">
      <c r="A11" s="317" t="s">
        <v>161</v>
      </c>
      <c r="B11" s="318"/>
      <c r="C11" s="319"/>
      <c r="D11" s="320">
        <f>E7+5*E8+E9</f>
        <v>2829</v>
      </c>
      <c r="E11" s="321"/>
      <c r="F11" s="114"/>
      <c r="H11" s="233">
        <f>I7+5*I8+I9</f>
        <v>3259.5</v>
      </c>
      <c r="I11" s="234"/>
      <c r="K11" s="233">
        <f>L7+5*L8+L9</f>
        <v>2890.5</v>
      </c>
      <c r="L11" s="234"/>
      <c r="M11" s="177"/>
      <c r="N11" s="233">
        <f>O7+5*O8+O9</f>
        <v>3259.5</v>
      </c>
      <c r="O11" s="234"/>
      <c r="Q11" s="233">
        <f>R7+5*R8+R9</f>
        <v>2287.8000000000002</v>
      </c>
      <c r="R11" s="234"/>
      <c r="T11" s="233">
        <f>U7+5*U8+U9</f>
        <v>3677.7</v>
      </c>
      <c r="U11" s="234"/>
      <c r="W11" s="233">
        <f>X7+5*X8+X9</f>
        <v>3444</v>
      </c>
      <c r="X11" s="234"/>
    </row>
    <row r="12" spans="1:24" ht="8.25" customHeight="1" x14ac:dyDescent="0.25">
      <c r="A12" s="82"/>
      <c r="B12" s="82"/>
      <c r="C12" s="82"/>
      <c r="D12" s="81"/>
      <c r="E12" s="81"/>
      <c r="F12" s="115"/>
      <c r="H12" s="135"/>
      <c r="I12" s="135"/>
      <c r="K12" s="135"/>
      <c r="L12" s="135"/>
      <c r="M12" s="135"/>
      <c r="N12" s="135"/>
      <c r="O12" s="135"/>
      <c r="Q12" s="135"/>
      <c r="R12" s="135"/>
      <c r="T12" s="135"/>
      <c r="U12" s="135"/>
      <c r="W12" s="135"/>
      <c r="X12" s="135"/>
    </row>
    <row r="13" spans="1:24" ht="12" customHeight="1" x14ac:dyDescent="0.25">
      <c r="A13" t="s">
        <v>150</v>
      </c>
      <c r="B13" t="s">
        <v>151</v>
      </c>
      <c r="Q13" s="131"/>
      <c r="R13" s="131"/>
      <c r="T13" s="131"/>
      <c r="U13" s="131"/>
      <c r="W13" s="131"/>
      <c r="X13" s="131"/>
    </row>
    <row r="14" spans="1:24" ht="15.75" thickBot="1" x14ac:dyDescent="0.3">
      <c r="A14" s="289" t="s">
        <v>149</v>
      </c>
      <c r="B14" s="289"/>
      <c r="C14" s="289"/>
      <c r="D14" s="289"/>
      <c r="E14" s="289"/>
      <c r="F14" s="99"/>
      <c r="Q14" s="131"/>
      <c r="R14" s="131"/>
      <c r="T14" s="131"/>
      <c r="U14" s="131"/>
      <c r="W14" s="131"/>
      <c r="X14" s="131"/>
    </row>
    <row r="15" spans="1:24" ht="18" customHeight="1" thickTop="1" x14ac:dyDescent="0.25">
      <c r="A15" s="281"/>
      <c r="B15" s="282"/>
      <c r="C15" s="283"/>
      <c r="D15" s="293" t="s">
        <v>131</v>
      </c>
      <c r="E15" s="300" t="s">
        <v>132</v>
      </c>
      <c r="F15" s="113"/>
      <c r="H15" s="227" t="s">
        <v>131</v>
      </c>
      <c r="I15" s="228" t="s">
        <v>132</v>
      </c>
      <c r="K15" s="227" t="s">
        <v>131</v>
      </c>
      <c r="L15" s="228" t="s">
        <v>132</v>
      </c>
      <c r="M15" s="176"/>
      <c r="N15" s="227" t="s">
        <v>131</v>
      </c>
      <c r="O15" s="228" t="s">
        <v>132</v>
      </c>
      <c r="Q15" s="227" t="s">
        <v>131</v>
      </c>
      <c r="R15" s="228" t="s">
        <v>132</v>
      </c>
      <c r="T15" s="227" t="s">
        <v>131</v>
      </c>
      <c r="U15" s="228" t="s">
        <v>132</v>
      </c>
      <c r="W15" s="227" t="s">
        <v>131</v>
      </c>
      <c r="X15" s="228" t="s">
        <v>132</v>
      </c>
    </row>
    <row r="16" spans="1:24" ht="15.75" thickBot="1" x14ac:dyDescent="0.3">
      <c r="A16" s="284"/>
      <c r="B16" s="269"/>
      <c r="C16" s="270"/>
      <c r="D16" s="275"/>
      <c r="E16" s="301"/>
      <c r="F16" s="113"/>
      <c r="H16" s="214"/>
      <c r="I16" s="229"/>
      <c r="K16" s="214"/>
      <c r="L16" s="229"/>
      <c r="M16" s="176"/>
      <c r="N16" s="214"/>
      <c r="O16" s="229"/>
      <c r="Q16" s="214"/>
      <c r="R16" s="229"/>
      <c r="T16" s="214"/>
      <c r="U16" s="229"/>
      <c r="W16" s="214"/>
      <c r="X16" s="229"/>
    </row>
    <row r="17" spans="1:24" ht="15.75" thickBot="1" x14ac:dyDescent="0.3">
      <c r="A17" s="285" t="s">
        <v>130</v>
      </c>
      <c r="B17" s="272"/>
      <c r="C17" s="273"/>
      <c r="D17" s="62" t="s">
        <v>135</v>
      </c>
      <c r="E17" s="63" t="s">
        <v>135</v>
      </c>
      <c r="F17" s="113"/>
      <c r="H17" s="132" t="s">
        <v>135</v>
      </c>
      <c r="I17" s="133" t="s">
        <v>135</v>
      </c>
      <c r="K17" s="132" t="s">
        <v>135</v>
      </c>
      <c r="L17" s="133" t="s">
        <v>135</v>
      </c>
      <c r="M17" s="176"/>
      <c r="N17" s="132" t="s">
        <v>135</v>
      </c>
      <c r="O17" s="133" t="s">
        <v>135</v>
      </c>
      <c r="Q17" s="132" t="s">
        <v>135</v>
      </c>
      <c r="R17" s="133" t="s">
        <v>135</v>
      </c>
      <c r="T17" s="132" t="s">
        <v>135</v>
      </c>
      <c r="U17" s="133" t="s">
        <v>135</v>
      </c>
      <c r="W17" s="132" t="s">
        <v>135</v>
      </c>
      <c r="X17" s="133" t="s">
        <v>135</v>
      </c>
    </row>
    <row r="18" spans="1:24" ht="63" customHeight="1" thickBot="1" x14ac:dyDescent="0.3">
      <c r="A18" s="106" t="s">
        <v>2</v>
      </c>
      <c r="B18" s="65" t="s">
        <v>162</v>
      </c>
      <c r="C18" s="105" t="s">
        <v>134</v>
      </c>
      <c r="D18" s="164">
        <v>250</v>
      </c>
      <c r="E18" s="103">
        <f>D18*(1+23%)</f>
        <v>307.5</v>
      </c>
      <c r="F18" s="114"/>
      <c r="H18" s="134">
        <v>600</v>
      </c>
      <c r="I18" s="136">
        <f>H18*(1+23%)</f>
        <v>738</v>
      </c>
      <c r="K18" s="137">
        <v>999</v>
      </c>
      <c r="L18" s="138">
        <f>K18*(1+23%)</f>
        <v>1228.77</v>
      </c>
      <c r="M18" s="140"/>
      <c r="N18" s="174">
        <v>400</v>
      </c>
      <c r="O18" s="175">
        <f>N18*(1+23%)</f>
        <v>492</v>
      </c>
      <c r="Q18" s="189">
        <v>320</v>
      </c>
      <c r="R18" s="190">
        <f>Q18*(1+23%)</f>
        <v>393.6</v>
      </c>
      <c r="T18" s="189">
        <v>990</v>
      </c>
      <c r="U18" s="190">
        <f>T18*(1+23%)</f>
        <v>1217.7</v>
      </c>
      <c r="W18" s="189">
        <v>320</v>
      </c>
      <c r="X18" s="190">
        <f>W18*(1+23%)</f>
        <v>393.6</v>
      </c>
    </row>
    <row r="19" spans="1:24" ht="49.5" customHeight="1" thickBot="1" x14ac:dyDescent="0.3">
      <c r="A19" s="276" t="s">
        <v>3</v>
      </c>
      <c r="B19" s="303" t="s">
        <v>7</v>
      </c>
      <c r="C19" s="305" t="s">
        <v>136</v>
      </c>
      <c r="D19" s="243">
        <v>13.5</v>
      </c>
      <c r="E19" s="315">
        <f>D19*(1+23%)</f>
        <v>16.605</v>
      </c>
      <c r="F19" s="114"/>
      <c r="H19" s="221">
        <v>28</v>
      </c>
      <c r="I19" s="235">
        <f>H19*(1+23%)</f>
        <v>34.44</v>
      </c>
      <c r="K19" s="221">
        <v>54</v>
      </c>
      <c r="L19" s="235">
        <f>K19*(1+23%)</f>
        <v>66.42</v>
      </c>
      <c r="M19" s="140"/>
      <c r="N19" s="221">
        <v>15</v>
      </c>
      <c r="O19" s="235">
        <f>N19*(1+23%)</f>
        <v>18.45</v>
      </c>
      <c r="Q19" s="221">
        <v>15</v>
      </c>
      <c r="R19" s="235">
        <f>Q19*(1+23%)</f>
        <v>18.45</v>
      </c>
      <c r="T19" s="221">
        <v>4</v>
      </c>
      <c r="U19" s="235">
        <f>T19*(1+23%)</f>
        <v>4.92</v>
      </c>
      <c r="W19" s="221">
        <v>20</v>
      </c>
      <c r="X19" s="235">
        <f>W19*(1+23%)</f>
        <v>24.6</v>
      </c>
    </row>
    <row r="20" spans="1:24" ht="15.75" hidden="1" customHeight="1" thickBot="1" x14ac:dyDescent="0.3">
      <c r="A20" s="277"/>
      <c r="B20" s="304"/>
      <c r="C20" s="308"/>
      <c r="D20" s="307"/>
      <c r="E20" s="316"/>
      <c r="F20" s="114"/>
      <c r="H20" s="230"/>
      <c r="I20" s="236"/>
      <c r="K20" s="230"/>
      <c r="L20" s="236"/>
      <c r="M20" s="140"/>
      <c r="N20" s="230"/>
      <c r="O20" s="236"/>
      <c r="Q20" s="230"/>
      <c r="R20" s="236"/>
      <c r="T20" s="230"/>
      <c r="U20" s="236"/>
      <c r="W20" s="230"/>
      <c r="X20" s="236"/>
    </row>
    <row r="21" spans="1:24" ht="90" customHeight="1" thickBot="1" x14ac:dyDescent="0.3">
      <c r="A21" s="108" t="s">
        <v>9</v>
      </c>
      <c r="B21" s="85" t="s">
        <v>163</v>
      </c>
      <c r="C21" s="89" t="s">
        <v>134</v>
      </c>
      <c r="D21" s="102">
        <v>380</v>
      </c>
      <c r="E21" s="103">
        <f>D21*(1+23%)</f>
        <v>467.4</v>
      </c>
      <c r="F21" s="114"/>
      <c r="H21" s="134">
        <v>750</v>
      </c>
      <c r="I21" s="136">
        <f>H21*(1+23%)</f>
        <v>922.5</v>
      </c>
      <c r="K21" s="137">
        <v>950</v>
      </c>
      <c r="L21" s="138">
        <f>K21*(1+23%)</f>
        <v>1168.5</v>
      </c>
      <c r="M21" s="140"/>
      <c r="N21" s="174">
        <v>400</v>
      </c>
      <c r="O21" s="175">
        <f>N21*(1+23%)</f>
        <v>492</v>
      </c>
      <c r="Q21" s="189">
        <v>799</v>
      </c>
      <c r="R21" s="190">
        <f>Q21*(1+23%)</f>
        <v>982.77</v>
      </c>
      <c r="T21" s="189">
        <v>950</v>
      </c>
      <c r="U21" s="190">
        <f>T21*(1+23%)</f>
        <v>1168.5</v>
      </c>
      <c r="W21" s="189">
        <v>500</v>
      </c>
      <c r="X21" s="190">
        <f>W21*(1+23%)</f>
        <v>615</v>
      </c>
    </row>
    <row r="22" spans="1:24" ht="69" customHeight="1" thickBot="1" x14ac:dyDescent="0.3">
      <c r="A22" s="64" t="s">
        <v>10</v>
      </c>
      <c r="B22" s="68" t="s">
        <v>164</v>
      </c>
      <c r="C22" s="71" t="s">
        <v>137</v>
      </c>
      <c r="D22" s="87">
        <v>1450</v>
      </c>
      <c r="E22" s="84">
        <f>D22*(1+23%)</f>
        <v>1783.5</v>
      </c>
      <c r="F22" s="114"/>
      <c r="H22" s="139">
        <v>1200</v>
      </c>
      <c r="I22" s="136">
        <f>H22*(1+23%)</f>
        <v>1476</v>
      </c>
      <c r="K22" s="139">
        <v>1950</v>
      </c>
      <c r="L22" s="138">
        <f>K22*(1+23%)</f>
        <v>2398.5</v>
      </c>
      <c r="M22" s="140"/>
      <c r="N22" s="139">
        <v>1500</v>
      </c>
      <c r="O22" s="175">
        <f>N22*(1+23%)</f>
        <v>1845</v>
      </c>
      <c r="Q22" s="139">
        <v>900</v>
      </c>
      <c r="R22" s="190">
        <f>Q22*(1+23%)</f>
        <v>1107</v>
      </c>
      <c r="T22" s="139">
        <v>1900</v>
      </c>
      <c r="U22" s="190">
        <f>T22*(1+23%)</f>
        <v>2337</v>
      </c>
      <c r="W22" s="139">
        <v>1200</v>
      </c>
      <c r="X22" s="190">
        <f>W22*(1+23%)</f>
        <v>1476</v>
      </c>
    </row>
    <row r="23" spans="1:24" ht="24.75" thickBot="1" x14ac:dyDescent="0.3">
      <c r="A23" s="91" t="s">
        <v>21</v>
      </c>
      <c r="B23" s="85" t="s">
        <v>85</v>
      </c>
      <c r="C23" s="97" t="s">
        <v>136</v>
      </c>
      <c r="D23" s="90">
        <v>6.5</v>
      </c>
      <c r="E23" s="90">
        <f>D23*(1+23%)</f>
        <v>7.9950000000000001</v>
      </c>
      <c r="F23" s="114"/>
      <c r="H23" s="134">
        <v>3.5</v>
      </c>
      <c r="I23" s="134">
        <f>H23*(1+23%)</f>
        <v>4.3049999999999997</v>
      </c>
      <c r="K23" s="137">
        <v>12</v>
      </c>
      <c r="L23" s="137">
        <f>K23*(1+23%)</f>
        <v>14.76</v>
      </c>
      <c r="M23" s="140"/>
      <c r="N23" s="174">
        <v>7</v>
      </c>
      <c r="O23" s="174">
        <f>N23*(1+23%)</f>
        <v>8.61</v>
      </c>
      <c r="Q23" s="189">
        <v>8</v>
      </c>
      <c r="R23" s="189">
        <f>Q23*(1+23%)</f>
        <v>9.84</v>
      </c>
      <c r="T23" s="189">
        <v>7</v>
      </c>
      <c r="U23" s="189">
        <f>T23*(1+23%)</f>
        <v>8.61</v>
      </c>
      <c r="W23" s="189">
        <v>40</v>
      </c>
      <c r="X23" s="189">
        <f>W23*(1+23%)</f>
        <v>49.2</v>
      </c>
    </row>
    <row r="24" spans="1:24" ht="36.75" thickBot="1" x14ac:dyDescent="0.3">
      <c r="A24" s="98" t="s">
        <v>56</v>
      </c>
      <c r="B24" s="85" t="s">
        <v>157</v>
      </c>
      <c r="C24" s="89" t="s">
        <v>134</v>
      </c>
      <c r="D24" s="86">
        <v>47</v>
      </c>
      <c r="E24" s="86">
        <f t="shared" ref="E24" si="0">D24*(1+23%)</f>
        <v>57.81</v>
      </c>
      <c r="F24" s="114"/>
      <c r="H24" s="134">
        <v>70</v>
      </c>
      <c r="I24" s="134">
        <f t="shared" ref="I24" si="1">H24*(1+23%)</f>
        <v>86.1</v>
      </c>
      <c r="K24" s="137">
        <v>23</v>
      </c>
      <c r="L24" s="137">
        <f t="shared" ref="L24" si="2">K24*(1+23%)</f>
        <v>28.29</v>
      </c>
      <c r="M24" s="140"/>
      <c r="N24" s="174">
        <v>50</v>
      </c>
      <c r="O24" s="174">
        <f t="shared" ref="O24" si="3">N24*(1+23%)</f>
        <v>61.5</v>
      </c>
      <c r="Q24" s="189">
        <v>50</v>
      </c>
      <c r="R24" s="189">
        <f t="shared" ref="R24" si="4">Q24*(1+23%)</f>
        <v>61.5</v>
      </c>
      <c r="T24" s="189">
        <v>50</v>
      </c>
      <c r="U24" s="189">
        <f t="shared" ref="U24" si="5">T24*(1+23%)</f>
        <v>61.5</v>
      </c>
      <c r="W24" s="189">
        <v>170</v>
      </c>
      <c r="X24" s="189">
        <f t="shared" ref="X24" si="6">W24*(1+23%)</f>
        <v>209.1</v>
      </c>
    </row>
    <row r="25" spans="1:24" x14ac:dyDescent="0.25">
      <c r="A25" s="248" t="s">
        <v>138</v>
      </c>
      <c r="B25" s="249"/>
      <c r="C25" s="250"/>
      <c r="D25" s="205">
        <f>D18+30*D19+D21+D22+90*D23+4*D24</f>
        <v>3258</v>
      </c>
      <c r="E25" s="206"/>
      <c r="F25" s="114">
        <v>26.1</v>
      </c>
      <c r="G25" s="119">
        <f>D25/H25*F25</f>
        <v>21.338469259723965</v>
      </c>
      <c r="H25" s="205">
        <f>H18+30*H19+H21+H22+90*H23+4*H24</f>
        <v>3985</v>
      </c>
      <c r="I25" s="206"/>
      <c r="J25" s="129">
        <f>D25/K25*F25</f>
        <v>12.708683305933343</v>
      </c>
      <c r="K25" s="205">
        <f>K18+30*K19+K21+K22+90*K23+4*K24</f>
        <v>6691</v>
      </c>
      <c r="L25" s="206"/>
      <c r="M25" s="188">
        <f>D25/N25*F25</f>
        <v>23.752458100558659</v>
      </c>
      <c r="N25" s="205">
        <f>N18+30*N19+N21+N22+90*N23+4*N24</f>
        <v>3580</v>
      </c>
      <c r="O25" s="206"/>
      <c r="Q25" s="205">
        <f>Q18+30*Q19+Q21+Q22+90*Q23+4*Q24</f>
        <v>3389</v>
      </c>
      <c r="R25" s="206"/>
      <c r="T25" s="205">
        <f>T18+30*T19+T21+T22+90*T23+4*T24</f>
        <v>4790</v>
      </c>
      <c r="U25" s="206"/>
      <c r="W25" s="205">
        <f>W18+30*W19+W21+W22+90*W23+4*W24</f>
        <v>6900</v>
      </c>
      <c r="X25" s="206"/>
    </row>
    <row r="26" spans="1:24" ht="15.75" thickBot="1" x14ac:dyDescent="0.3">
      <c r="A26" s="294" t="s">
        <v>165</v>
      </c>
      <c r="B26" s="295"/>
      <c r="C26" s="296"/>
      <c r="D26" s="207"/>
      <c r="E26" s="208"/>
      <c r="F26" s="114"/>
      <c r="H26" s="207"/>
      <c r="I26" s="208"/>
      <c r="K26" s="207"/>
      <c r="L26" s="208"/>
      <c r="M26" s="180"/>
      <c r="N26" s="207"/>
      <c r="O26" s="208"/>
      <c r="Q26" s="207"/>
      <c r="R26" s="208"/>
      <c r="T26" s="207"/>
      <c r="U26" s="208"/>
      <c r="W26" s="207"/>
      <c r="X26" s="208"/>
    </row>
    <row r="27" spans="1:24" x14ac:dyDescent="0.25">
      <c r="A27" s="259" t="s">
        <v>139</v>
      </c>
      <c r="B27" s="255"/>
      <c r="C27" s="256"/>
      <c r="D27" s="205">
        <f>E18+30*E19+E21+E22+90*E23+4*E24</f>
        <v>4007.34</v>
      </c>
      <c r="E27" s="231"/>
      <c r="F27" s="114"/>
      <c r="H27" s="209">
        <f>I18+30*I19+I21+I22+90*I23+4*I24</f>
        <v>4901.5499999999993</v>
      </c>
      <c r="I27" s="210"/>
      <c r="K27" s="209">
        <f>L18+30*L19+L21+L22+90*L23+4*L24</f>
        <v>8229.93</v>
      </c>
      <c r="L27" s="210"/>
      <c r="M27" s="180"/>
      <c r="N27" s="209">
        <f>O18+30*O19+O21+O22+90*O23+4*O24</f>
        <v>4403.3999999999996</v>
      </c>
      <c r="O27" s="210"/>
      <c r="Q27" s="209">
        <f>R18+30*R19+R21+R22+90*R23+4*R24</f>
        <v>4168.4699999999993</v>
      </c>
      <c r="R27" s="210"/>
      <c r="T27" s="209">
        <f>U18+30*U19+U21+U22+90*U23+4*U24</f>
        <v>5891.7</v>
      </c>
      <c r="U27" s="210"/>
      <c r="W27" s="209">
        <f>X18+30*X19+X21+X22+90*X23+4*X24</f>
        <v>8487</v>
      </c>
      <c r="X27" s="210"/>
    </row>
    <row r="28" spans="1:24" ht="15.75" thickBot="1" x14ac:dyDescent="0.3">
      <c r="A28" s="297" t="s">
        <v>165</v>
      </c>
      <c r="B28" s="298"/>
      <c r="C28" s="299"/>
      <c r="D28" s="263"/>
      <c r="E28" s="264"/>
      <c r="F28" s="114"/>
      <c r="H28" s="211"/>
      <c r="I28" s="212"/>
      <c r="K28" s="211"/>
      <c r="L28" s="212"/>
      <c r="M28" s="180"/>
      <c r="N28" s="211"/>
      <c r="O28" s="212"/>
      <c r="Q28" s="211"/>
      <c r="R28" s="212"/>
      <c r="T28" s="211"/>
      <c r="U28" s="212"/>
      <c r="W28" s="211"/>
      <c r="X28" s="212"/>
    </row>
    <row r="29" spans="1:24" ht="78.75" customHeight="1" thickTop="1" x14ac:dyDescent="0.25">
      <c r="A29" s="82"/>
      <c r="B29" s="82"/>
      <c r="C29" s="82"/>
      <c r="D29" s="92"/>
      <c r="E29" s="92"/>
      <c r="F29" s="114"/>
      <c r="H29" s="140"/>
      <c r="I29" s="140"/>
      <c r="K29" s="140"/>
      <c r="L29" s="140"/>
      <c r="M29" s="140"/>
      <c r="N29" s="140"/>
      <c r="O29" s="140"/>
      <c r="Q29" s="140"/>
      <c r="R29" s="140"/>
      <c r="T29" s="140"/>
      <c r="U29" s="140"/>
      <c r="W29" s="140"/>
      <c r="X29" s="140"/>
    </row>
    <row r="30" spans="1:24" ht="33.75" customHeight="1" thickBot="1" x14ac:dyDescent="0.3">
      <c r="A30" s="290" t="s">
        <v>152</v>
      </c>
      <c r="B30" s="290"/>
      <c r="C30" s="290"/>
      <c r="D30" s="290"/>
      <c r="E30" s="290"/>
      <c r="F30" s="99"/>
      <c r="Q30" s="131"/>
      <c r="R30" s="131"/>
      <c r="T30" s="131"/>
      <c r="U30" s="131"/>
      <c r="W30" s="131"/>
      <c r="X30" s="131"/>
    </row>
    <row r="31" spans="1:24" ht="18" customHeight="1" x14ac:dyDescent="0.25">
      <c r="A31" s="265"/>
      <c r="B31" s="266"/>
      <c r="C31" s="267"/>
      <c r="D31" s="274" t="s">
        <v>131</v>
      </c>
      <c r="E31" s="274" t="s">
        <v>132</v>
      </c>
      <c r="F31" s="113"/>
      <c r="H31" s="213" t="s">
        <v>131</v>
      </c>
      <c r="I31" s="213" t="s">
        <v>132</v>
      </c>
      <c r="K31" s="213" t="s">
        <v>131</v>
      </c>
      <c r="L31" s="213" t="s">
        <v>132</v>
      </c>
      <c r="M31" s="176"/>
      <c r="N31" s="213" t="s">
        <v>131</v>
      </c>
      <c r="O31" s="213" t="s">
        <v>132</v>
      </c>
      <c r="Q31" s="213" t="s">
        <v>131</v>
      </c>
      <c r="R31" s="213" t="s">
        <v>132</v>
      </c>
      <c r="T31" s="213" t="s">
        <v>131</v>
      </c>
      <c r="U31" s="213" t="s">
        <v>132</v>
      </c>
      <c r="W31" s="213" t="s">
        <v>131</v>
      </c>
      <c r="X31" s="213" t="s">
        <v>132</v>
      </c>
    </row>
    <row r="32" spans="1:24" ht="15.75" thickBot="1" x14ac:dyDescent="0.3">
      <c r="A32" s="268"/>
      <c r="B32" s="269"/>
      <c r="C32" s="270"/>
      <c r="D32" s="275"/>
      <c r="E32" s="275"/>
      <c r="F32" s="113"/>
      <c r="H32" s="214"/>
      <c r="I32" s="214"/>
      <c r="K32" s="214"/>
      <c r="L32" s="214"/>
      <c r="M32" s="176"/>
      <c r="N32" s="214"/>
      <c r="O32" s="214"/>
      <c r="Q32" s="214"/>
      <c r="R32" s="214"/>
      <c r="T32" s="214"/>
      <c r="U32" s="214"/>
      <c r="W32" s="214"/>
      <c r="X32" s="214"/>
    </row>
    <row r="33" spans="1:24" ht="15.75" thickBot="1" x14ac:dyDescent="0.3">
      <c r="A33" s="271" t="s">
        <v>130</v>
      </c>
      <c r="B33" s="272"/>
      <c r="C33" s="273"/>
      <c r="D33" s="66" t="s">
        <v>135</v>
      </c>
      <c r="E33" s="66" t="s">
        <v>135</v>
      </c>
      <c r="F33" s="113"/>
      <c r="H33" s="132" t="s">
        <v>135</v>
      </c>
      <c r="I33" s="141" t="s">
        <v>135</v>
      </c>
      <c r="K33" s="132" t="s">
        <v>135</v>
      </c>
      <c r="L33" s="141" t="s">
        <v>135</v>
      </c>
      <c r="M33" s="176"/>
      <c r="N33" s="132" t="s">
        <v>135</v>
      </c>
      <c r="O33" s="141" t="s">
        <v>135</v>
      </c>
      <c r="Q33" s="132" t="s">
        <v>135</v>
      </c>
      <c r="R33" s="141" t="s">
        <v>135</v>
      </c>
      <c r="T33" s="132" t="s">
        <v>135</v>
      </c>
      <c r="U33" s="141" t="s">
        <v>135</v>
      </c>
      <c r="W33" s="132" t="s">
        <v>135</v>
      </c>
      <c r="X33" s="141" t="s">
        <v>135</v>
      </c>
    </row>
    <row r="34" spans="1:24" ht="27.75" customHeight="1" thickBot="1" x14ac:dyDescent="0.3">
      <c r="A34" s="64" t="s">
        <v>2</v>
      </c>
      <c r="B34" s="68" t="s">
        <v>94</v>
      </c>
      <c r="C34" s="71" t="s">
        <v>134</v>
      </c>
      <c r="D34" s="101">
        <v>20</v>
      </c>
      <c r="E34" s="104">
        <f t="shared" ref="E34:E39" si="7">D34*(1+23%)</f>
        <v>24.6</v>
      </c>
      <c r="F34" s="114"/>
      <c r="H34" s="139">
        <v>28</v>
      </c>
      <c r="I34" s="136">
        <f t="shared" ref="I34:I39" si="8">H34*(1+23%)</f>
        <v>34.44</v>
      </c>
      <c r="K34" s="139">
        <v>20</v>
      </c>
      <c r="L34" s="138">
        <f t="shared" ref="L34:L39" si="9">K34*(1+23%)</f>
        <v>24.6</v>
      </c>
      <c r="M34" s="140"/>
      <c r="N34" s="139">
        <v>30</v>
      </c>
      <c r="O34" s="175">
        <f t="shared" ref="O34:O39" si="10">N34*(1+23%)</f>
        <v>36.9</v>
      </c>
      <c r="Q34" s="139">
        <v>2</v>
      </c>
      <c r="R34" s="190">
        <f t="shared" ref="R34:R39" si="11">Q34*(1+23%)</f>
        <v>2.46</v>
      </c>
      <c r="T34" s="139">
        <v>1</v>
      </c>
      <c r="U34" s="190">
        <f t="shared" ref="U34:U39" si="12">T34*(1+23%)</f>
        <v>1.23</v>
      </c>
      <c r="W34" s="139">
        <v>10</v>
      </c>
      <c r="X34" s="190">
        <f t="shared" ref="X34:X39" si="13">W34*(1+23%)</f>
        <v>12.3</v>
      </c>
    </row>
    <row r="35" spans="1:24" ht="42" customHeight="1" thickBot="1" x14ac:dyDescent="0.3">
      <c r="A35" s="186" t="s">
        <v>3</v>
      </c>
      <c r="B35" s="85" t="s">
        <v>95</v>
      </c>
      <c r="C35" s="88" t="s">
        <v>136</v>
      </c>
      <c r="D35" s="86">
        <v>4.5</v>
      </c>
      <c r="E35" s="84">
        <f t="shared" si="7"/>
        <v>5.5350000000000001</v>
      </c>
      <c r="F35" s="114"/>
      <c r="H35" s="139">
        <v>10</v>
      </c>
      <c r="I35" s="136">
        <f t="shared" si="8"/>
        <v>12.3</v>
      </c>
      <c r="K35" s="139">
        <v>5</v>
      </c>
      <c r="L35" s="138">
        <f t="shared" si="9"/>
        <v>6.15</v>
      </c>
      <c r="M35" s="140"/>
      <c r="N35" s="139">
        <v>5</v>
      </c>
      <c r="O35" s="175">
        <f t="shared" si="10"/>
        <v>6.15</v>
      </c>
      <c r="Q35" s="139">
        <v>2</v>
      </c>
      <c r="R35" s="190">
        <f t="shared" si="11"/>
        <v>2.46</v>
      </c>
      <c r="T35" s="139">
        <v>1</v>
      </c>
      <c r="U35" s="190">
        <f t="shared" si="12"/>
        <v>1.23</v>
      </c>
      <c r="W35" s="139">
        <v>25</v>
      </c>
      <c r="X35" s="190">
        <f t="shared" si="13"/>
        <v>30.75</v>
      </c>
    </row>
    <row r="36" spans="1:24" ht="72" customHeight="1" thickBot="1" x14ac:dyDescent="0.3">
      <c r="A36" s="186" t="s">
        <v>9</v>
      </c>
      <c r="B36" s="85" t="s">
        <v>199</v>
      </c>
      <c r="C36" s="105" t="s">
        <v>134</v>
      </c>
      <c r="D36" s="154">
        <v>200</v>
      </c>
      <c r="E36" s="103">
        <f t="shared" si="7"/>
        <v>246</v>
      </c>
      <c r="F36" s="114"/>
      <c r="H36" s="134">
        <v>216</v>
      </c>
      <c r="I36" s="136">
        <f t="shared" si="8"/>
        <v>265.68</v>
      </c>
      <c r="K36" s="137">
        <v>680</v>
      </c>
      <c r="L36" s="138">
        <f t="shared" si="9"/>
        <v>836.4</v>
      </c>
      <c r="M36" s="140"/>
      <c r="N36" s="174">
        <v>300</v>
      </c>
      <c r="O36" s="175">
        <f t="shared" si="10"/>
        <v>369</v>
      </c>
      <c r="Q36" s="189">
        <v>630</v>
      </c>
      <c r="R36" s="190">
        <f t="shared" si="11"/>
        <v>774.9</v>
      </c>
      <c r="T36" s="189">
        <v>500</v>
      </c>
      <c r="U36" s="190">
        <f t="shared" si="12"/>
        <v>615</v>
      </c>
      <c r="W36" s="189">
        <v>640</v>
      </c>
      <c r="X36" s="190">
        <f t="shared" si="13"/>
        <v>787.2</v>
      </c>
    </row>
    <row r="37" spans="1:24" ht="48.75" thickBot="1" x14ac:dyDescent="0.3">
      <c r="A37" s="186" t="s">
        <v>10</v>
      </c>
      <c r="B37" s="85" t="s">
        <v>166</v>
      </c>
      <c r="C37" s="105" t="s">
        <v>134</v>
      </c>
      <c r="D37" s="154">
        <v>700</v>
      </c>
      <c r="E37" s="103">
        <f t="shared" si="7"/>
        <v>861</v>
      </c>
      <c r="F37" s="114"/>
      <c r="H37" s="134">
        <v>1200</v>
      </c>
      <c r="I37" s="136">
        <f t="shared" si="8"/>
        <v>1476</v>
      </c>
      <c r="K37" s="137">
        <v>880</v>
      </c>
      <c r="L37" s="138">
        <f t="shared" si="9"/>
        <v>1082.4000000000001</v>
      </c>
      <c r="M37" s="140"/>
      <c r="N37" s="174">
        <v>290</v>
      </c>
      <c r="O37" s="175">
        <f t="shared" si="10"/>
        <v>356.7</v>
      </c>
      <c r="Q37" s="189">
        <v>490</v>
      </c>
      <c r="R37" s="190">
        <f t="shared" si="11"/>
        <v>602.70000000000005</v>
      </c>
      <c r="T37" s="189">
        <v>380</v>
      </c>
      <c r="U37" s="190">
        <f t="shared" si="12"/>
        <v>467.4</v>
      </c>
      <c r="W37" s="189">
        <v>1000</v>
      </c>
      <c r="X37" s="190">
        <f t="shared" si="13"/>
        <v>1230</v>
      </c>
    </row>
    <row r="38" spans="1:24" ht="72.75" thickBot="1" x14ac:dyDescent="0.3">
      <c r="A38" s="186" t="s">
        <v>21</v>
      </c>
      <c r="B38" s="85" t="s">
        <v>101</v>
      </c>
      <c r="C38" s="105" t="s">
        <v>134</v>
      </c>
      <c r="D38" s="154">
        <v>600</v>
      </c>
      <c r="E38" s="103">
        <f t="shared" si="7"/>
        <v>738</v>
      </c>
      <c r="F38" s="114"/>
      <c r="H38" s="142">
        <v>280</v>
      </c>
      <c r="I38" s="139">
        <f t="shared" si="8"/>
        <v>344.4</v>
      </c>
      <c r="K38" s="139">
        <v>250</v>
      </c>
      <c r="L38" s="139">
        <f t="shared" si="9"/>
        <v>307.5</v>
      </c>
      <c r="M38" s="140"/>
      <c r="N38" s="139">
        <v>300</v>
      </c>
      <c r="O38" s="139">
        <f t="shared" si="10"/>
        <v>369</v>
      </c>
      <c r="Q38" s="139">
        <v>900</v>
      </c>
      <c r="R38" s="139">
        <f t="shared" si="11"/>
        <v>1107</v>
      </c>
      <c r="T38" s="139">
        <v>99</v>
      </c>
      <c r="U38" s="139">
        <f t="shared" si="12"/>
        <v>121.77</v>
      </c>
      <c r="W38" s="139">
        <v>1200</v>
      </c>
      <c r="X38" s="139">
        <f t="shared" si="13"/>
        <v>1476</v>
      </c>
    </row>
    <row r="39" spans="1:24" ht="96.75" thickBot="1" x14ac:dyDescent="0.3">
      <c r="A39" s="186" t="s">
        <v>56</v>
      </c>
      <c r="B39" s="85" t="s">
        <v>110</v>
      </c>
      <c r="C39" s="89" t="s">
        <v>134</v>
      </c>
      <c r="D39" s="100">
        <v>650</v>
      </c>
      <c r="E39" s="103">
        <f t="shared" si="7"/>
        <v>799.5</v>
      </c>
      <c r="F39" s="114"/>
      <c r="H39" s="139">
        <v>1100</v>
      </c>
      <c r="I39" s="139">
        <f t="shared" si="8"/>
        <v>1353</v>
      </c>
      <c r="K39" s="139">
        <v>1550</v>
      </c>
      <c r="L39" s="139">
        <f t="shared" si="9"/>
        <v>1906.5</v>
      </c>
      <c r="M39" s="140"/>
      <c r="N39" s="139">
        <v>500</v>
      </c>
      <c r="O39" s="139">
        <f t="shared" si="10"/>
        <v>615</v>
      </c>
      <c r="Q39" s="139">
        <v>1460</v>
      </c>
      <c r="R39" s="139">
        <f t="shared" si="11"/>
        <v>1795.8</v>
      </c>
      <c r="T39" s="139">
        <v>1600</v>
      </c>
      <c r="U39" s="139">
        <f t="shared" si="12"/>
        <v>1968</v>
      </c>
      <c r="W39" s="139">
        <v>1000</v>
      </c>
      <c r="X39" s="139">
        <f t="shared" si="13"/>
        <v>1230</v>
      </c>
    </row>
    <row r="40" spans="1:24" x14ac:dyDescent="0.25">
      <c r="A40" s="259" t="s">
        <v>138</v>
      </c>
      <c r="B40" s="255"/>
      <c r="C40" s="256"/>
      <c r="D40" s="205">
        <f>D34+D35+D36+D37+10*D38+D39</f>
        <v>7574.5</v>
      </c>
      <c r="E40" s="206"/>
      <c r="F40" s="114">
        <f>N40/D40*M40</f>
        <v>4.9013136180605983</v>
      </c>
      <c r="G40" s="119">
        <f>N40/H40*M40</f>
        <v>6.93406798655211</v>
      </c>
      <c r="H40" s="205">
        <f>H34+H35+H36+H37+10*H38+H39</f>
        <v>5354</v>
      </c>
      <c r="I40" s="206"/>
      <c r="J40" s="129">
        <f>N40/K40*M40</f>
        <v>6.5882874889086072</v>
      </c>
      <c r="K40" s="205">
        <f>K34+K35+K36+K37+10*K38+K39</f>
        <v>5635</v>
      </c>
      <c r="L40" s="206"/>
      <c r="M40" s="188">
        <v>9</v>
      </c>
      <c r="N40" s="205">
        <f>N34+N35+N36+N37+10*N38+N39</f>
        <v>4125</v>
      </c>
      <c r="O40" s="206"/>
      <c r="Q40" s="205">
        <f>Q34+Q35+Q36+Q37+10*Q38+Q39</f>
        <v>11584</v>
      </c>
      <c r="R40" s="206"/>
      <c r="T40" s="205">
        <f>T34+T35+T36+T37+10*T38+T39</f>
        <v>3472</v>
      </c>
      <c r="U40" s="206"/>
      <c r="W40" s="205">
        <f>W34+W35+W36+W37+10*W38+W39</f>
        <v>14675</v>
      </c>
      <c r="X40" s="206"/>
    </row>
    <row r="41" spans="1:24" ht="15.75" thickBot="1" x14ac:dyDescent="0.3">
      <c r="A41" s="278" t="s">
        <v>202</v>
      </c>
      <c r="B41" s="279"/>
      <c r="C41" s="280"/>
      <c r="D41" s="207"/>
      <c r="E41" s="208"/>
      <c r="F41" s="114"/>
      <c r="H41" s="207"/>
      <c r="I41" s="208"/>
      <c r="K41" s="207"/>
      <c r="L41" s="208"/>
      <c r="M41" s="180"/>
      <c r="N41" s="207"/>
      <c r="O41" s="208"/>
      <c r="Q41" s="207"/>
      <c r="R41" s="208"/>
      <c r="T41" s="207"/>
      <c r="U41" s="208"/>
      <c r="W41" s="207"/>
      <c r="X41" s="208"/>
    </row>
    <row r="42" spans="1:24" x14ac:dyDescent="0.25">
      <c r="A42" s="254" t="s">
        <v>139</v>
      </c>
      <c r="B42" s="255"/>
      <c r="C42" s="256"/>
      <c r="D42" s="205">
        <f>D40*(1+23%)</f>
        <v>9316.6350000000002</v>
      </c>
      <c r="E42" s="206"/>
      <c r="F42" s="114"/>
      <c r="H42" s="205">
        <f>H40*(1+23%)</f>
        <v>6585.42</v>
      </c>
      <c r="I42" s="206"/>
      <c r="K42" s="205">
        <f>K40*(1+23%)</f>
        <v>6931.05</v>
      </c>
      <c r="L42" s="206"/>
      <c r="M42" s="180"/>
      <c r="N42" s="205">
        <f>N40*(1+23%)</f>
        <v>5073.75</v>
      </c>
      <c r="O42" s="206"/>
      <c r="Q42" s="205">
        <f>Q40*(1+23%)</f>
        <v>14248.32</v>
      </c>
      <c r="R42" s="206"/>
      <c r="T42" s="205">
        <f>T40*(1+23%)</f>
        <v>4270.5599999999995</v>
      </c>
      <c r="U42" s="206"/>
      <c r="W42" s="205">
        <f>W40*(1+23%)</f>
        <v>18050.25</v>
      </c>
      <c r="X42" s="206"/>
    </row>
    <row r="43" spans="1:24" ht="15.75" thickBot="1" x14ac:dyDescent="0.3">
      <c r="A43" s="292" t="s">
        <v>202</v>
      </c>
      <c r="B43" s="279"/>
      <c r="C43" s="280"/>
      <c r="D43" s="207"/>
      <c r="E43" s="208"/>
      <c r="F43" s="114"/>
      <c r="H43" s="207"/>
      <c r="I43" s="208"/>
      <c r="K43" s="207"/>
      <c r="L43" s="208"/>
      <c r="M43" s="180"/>
      <c r="N43" s="207"/>
      <c r="O43" s="208"/>
      <c r="Q43" s="207"/>
      <c r="R43" s="208"/>
      <c r="T43" s="207"/>
      <c r="U43" s="208"/>
      <c r="W43" s="207"/>
      <c r="X43" s="208"/>
    </row>
    <row r="44" spans="1:24" x14ac:dyDescent="0.25">
      <c r="A44" s="197" t="s">
        <v>153</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row>
    <row r="45" spans="1:24" x14ac:dyDescent="0.2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row>
    <row r="46" spans="1:24" x14ac:dyDescent="0.25">
      <c r="A46" s="197"/>
      <c r="B46" s="197"/>
      <c r="C46" s="197"/>
      <c r="D46" s="197"/>
      <c r="E46" s="197"/>
      <c r="F46" s="197"/>
      <c r="G46" s="197"/>
      <c r="H46" s="197"/>
      <c r="I46" s="197"/>
      <c r="J46" s="197"/>
      <c r="K46" s="197"/>
      <c r="L46" s="197"/>
      <c r="M46" s="197"/>
      <c r="N46" s="197"/>
      <c r="O46" s="197"/>
      <c r="P46" s="197"/>
      <c r="Q46" s="197"/>
      <c r="R46" s="197"/>
      <c r="S46" s="197"/>
      <c r="T46" s="197"/>
      <c r="U46" s="197"/>
      <c r="V46" s="197"/>
      <c r="W46" s="197"/>
      <c r="X46" s="197"/>
    </row>
    <row r="47" spans="1:24" x14ac:dyDescent="0.25">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row>
    <row r="48" spans="1:24" ht="40.5" customHeight="1" x14ac:dyDescent="0.25">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row>
    <row r="49" spans="1:24" ht="40.5" customHeight="1" x14ac:dyDescent="0.2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row>
    <row r="50" spans="1:24" ht="40.5" customHeight="1" x14ac:dyDescent="0.2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row>
    <row r="51" spans="1:24" ht="17.25" customHeight="1" thickBot="1" x14ac:dyDescent="0.3">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row>
    <row r="52" spans="1:24" ht="18" customHeight="1" x14ac:dyDescent="0.25">
      <c r="A52" s="265"/>
      <c r="B52" s="266"/>
      <c r="C52" s="267"/>
      <c r="D52" s="274" t="s">
        <v>131</v>
      </c>
      <c r="E52" s="274" t="s">
        <v>132</v>
      </c>
      <c r="F52" s="113"/>
      <c r="H52" s="213" t="s">
        <v>131</v>
      </c>
      <c r="I52" s="213" t="s">
        <v>132</v>
      </c>
      <c r="K52" s="213" t="s">
        <v>131</v>
      </c>
      <c r="L52" s="213" t="s">
        <v>132</v>
      </c>
      <c r="M52" s="176"/>
      <c r="N52" s="213" t="s">
        <v>131</v>
      </c>
      <c r="O52" s="213" t="s">
        <v>132</v>
      </c>
      <c r="Q52" s="213" t="s">
        <v>131</v>
      </c>
      <c r="R52" s="213" t="s">
        <v>132</v>
      </c>
      <c r="T52" s="213" t="s">
        <v>131</v>
      </c>
      <c r="U52" s="213" t="s">
        <v>132</v>
      </c>
      <c r="W52" s="213" t="s">
        <v>131</v>
      </c>
      <c r="X52" s="213" t="s">
        <v>132</v>
      </c>
    </row>
    <row r="53" spans="1:24" ht="15.75" thickBot="1" x14ac:dyDescent="0.3">
      <c r="A53" s="268"/>
      <c r="B53" s="269"/>
      <c r="C53" s="270"/>
      <c r="D53" s="275"/>
      <c r="E53" s="275"/>
      <c r="F53" s="113"/>
      <c r="H53" s="214"/>
      <c r="I53" s="214"/>
      <c r="K53" s="214"/>
      <c r="L53" s="214"/>
      <c r="M53" s="176"/>
      <c r="N53" s="214"/>
      <c r="O53" s="214"/>
      <c r="Q53" s="214"/>
      <c r="R53" s="214"/>
      <c r="T53" s="214"/>
      <c r="U53" s="214"/>
      <c r="W53" s="214"/>
      <c r="X53" s="214"/>
    </row>
    <row r="54" spans="1:24" ht="15.75" thickBot="1" x14ac:dyDescent="0.3">
      <c r="A54" s="271" t="s">
        <v>130</v>
      </c>
      <c r="B54" s="272"/>
      <c r="C54" s="273"/>
      <c r="D54" s="66" t="s">
        <v>135</v>
      </c>
      <c r="E54" s="66" t="s">
        <v>135</v>
      </c>
      <c r="F54" s="113"/>
      <c r="H54" s="132" t="s">
        <v>135</v>
      </c>
      <c r="I54" s="141" t="s">
        <v>135</v>
      </c>
      <c r="K54" s="132" t="s">
        <v>135</v>
      </c>
      <c r="L54" s="141" t="s">
        <v>135</v>
      </c>
      <c r="M54" s="176"/>
      <c r="N54" s="132" t="s">
        <v>135</v>
      </c>
      <c r="O54" s="141" t="s">
        <v>135</v>
      </c>
      <c r="Q54" s="132" t="s">
        <v>135</v>
      </c>
      <c r="R54" s="141" t="s">
        <v>135</v>
      </c>
      <c r="T54" s="132" t="s">
        <v>135</v>
      </c>
      <c r="U54" s="141" t="s">
        <v>135</v>
      </c>
      <c r="W54" s="132" t="s">
        <v>135</v>
      </c>
      <c r="X54" s="141" t="s">
        <v>135</v>
      </c>
    </row>
    <row r="55" spans="1:24" ht="15.75" thickBot="1" x14ac:dyDescent="0.3">
      <c r="A55" s="64" t="s">
        <v>2</v>
      </c>
      <c r="B55" s="68" t="s">
        <v>14</v>
      </c>
      <c r="C55" s="71" t="s">
        <v>134</v>
      </c>
      <c r="D55" s="86">
        <v>19</v>
      </c>
      <c r="E55" s="86">
        <f>D55*(1+23%)</f>
        <v>23.37</v>
      </c>
      <c r="F55" s="114"/>
      <c r="H55" s="139">
        <v>20</v>
      </c>
      <c r="I55" s="139">
        <f>H55*(1+23%)</f>
        <v>24.6</v>
      </c>
      <c r="K55" s="139">
        <v>20</v>
      </c>
      <c r="L55" s="139">
        <f>K55*(1+23%)</f>
        <v>24.6</v>
      </c>
      <c r="M55" s="140"/>
      <c r="N55" s="139">
        <v>20</v>
      </c>
      <c r="O55" s="139">
        <f>N55*(1+23%)</f>
        <v>24.6</v>
      </c>
      <c r="Q55" s="139">
        <v>1</v>
      </c>
      <c r="R55" s="139">
        <f>Q55*(1+23%)</f>
        <v>1.23</v>
      </c>
      <c r="T55" s="139">
        <v>1</v>
      </c>
      <c r="U55" s="139">
        <f>T55*(1+23%)</f>
        <v>1.23</v>
      </c>
      <c r="W55" s="139">
        <v>10</v>
      </c>
      <c r="X55" s="139">
        <f>W55*(1+23%)</f>
        <v>12.3</v>
      </c>
    </row>
    <row r="56" spans="1:24" ht="96.75" thickBot="1" x14ac:dyDescent="0.3">
      <c r="A56" s="106" t="s">
        <v>3</v>
      </c>
      <c r="B56" s="65" t="s">
        <v>167</v>
      </c>
      <c r="C56" s="105" t="s">
        <v>134</v>
      </c>
      <c r="D56" s="156">
        <v>820</v>
      </c>
      <c r="E56" s="100">
        <f>D56*(1+23%)</f>
        <v>1008.6</v>
      </c>
      <c r="F56" s="114"/>
      <c r="H56" s="134">
        <v>830</v>
      </c>
      <c r="I56" s="134">
        <f>H56*(1+23%)</f>
        <v>1020.9</v>
      </c>
      <c r="K56" s="137">
        <v>2460</v>
      </c>
      <c r="L56" s="137">
        <f>K56*(1+23%)</f>
        <v>3025.8</v>
      </c>
      <c r="M56" s="140"/>
      <c r="N56" s="174">
        <v>900</v>
      </c>
      <c r="O56" s="174">
        <f>N56*(1+23%)</f>
        <v>1107</v>
      </c>
      <c r="Q56" s="189">
        <v>1860</v>
      </c>
      <c r="R56" s="189">
        <f>Q56*(1+23%)</f>
        <v>2287.8000000000002</v>
      </c>
      <c r="T56" s="189">
        <v>1500</v>
      </c>
      <c r="U56" s="189">
        <f>T56*(1+23%)</f>
        <v>1845</v>
      </c>
      <c r="W56" s="189">
        <v>2200</v>
      </c>
      <c r="X56" s="189">
        <f>W56*(1+23%)</f>
        <v>2706</v>
      </c>
    </row>
    <row r="57" spans="1:24" ht="75" customHeight="1" thickBot="1" x14ac:dyDescent="0.3">
      <c r="A57" s="106" t="s">
        <v>9</v>
      </c>
      <c r="B57" s="109" t="s">
        <v>168</v>
      </c>
      <c r="C57" s="105" t="s">
        <v>137</v>
      </c>
      <c r="D57" s="100">
        <v>14</v>
      </c>
      <c r="E57" s="100">
        <f>D57*(1+23%)</f>
        <v>17.22</v>
      </c>
      <c r="F57" s="114"/>
      <c r="H57" s="134">
        <v>50</v>
      </c>
      <c r="I57" s="134">
        <f>H57*(1+23%)</f>
        <v>61.5</v>
      </c>
      <c r="K57" s="137">
        <v>15</v>
      </c>
      <c r="L57" s="137">
        <f>K57*(1+23%)</f>
        <v>18.45</v>
      </c>
      <c r="M57" s="140"/>
      <c r="N57" s="174">
        <v>50</v>
      </c>
      <c r="O57" s="174">
        <f>N57*(1+23%)</f>
        <v>61.5</v>
      </c>
      <c r="Q57" s="189">
        <v>1890</v>
      </c>
      <c r="R57" s="189">
        <f>Q57*(1+23%)</f>
        <v>2324.6999999999998</v>
      </c>
      <c r="T57" s="189">
        <v>1</v>
      </c>
      <c r="U57" s="189">
        <f>T57*(1+23%)</f>
        <v>1.23</v>
      </c>
      <c r="W57" s="189">
        <v>10</v>
      </c>
      <c r="X57" s="189">
        <f>W57*(1+23%)</f>
        <v>12.3</v>
      </c>
    </row>
    <row r="58" spans="1:24" x14ac:dyDescent="0.25">
      <c r="A58" s="259" t="s">
        <v>138</v>
      </c>
      <c r="B58" s="255"/>
      <c r="C58" s="256"/>
      <c r="D58" s="205">
        <f>D55+D56+D57</f>
        <v>853</v>
      </c>
      <c r="E58" s="231"/>
      <c r="F58" s="114">
        <v>12</v>
      </c>
      <c r="G58" s="119">
        <f>D58/H58*F58</f>
        <v>11.373333333333335</v>
      </c>
      <c r="H58" s="205">
        <f>H55+H56+H57</f>
        <v>900</v>
      </c>
      <c r="I58" s="231"/>
      <c r="J58" s="129">
        <f>D58/K58*F58</f>
        <v>4.1026052104208421</v>
      </c>
      <c r="K58" s="205">
        <f>K55+K56+K57</f>
        <v>2495</v>
      </c>
      <c r="L58" s="231"/>
      <c r="M58" s="188">
        <f>D58/N58*F58</f>
        <v>10.552577319587629</v>
      </c>
      <c r="N58" s="205">
        <f>N55+N56+N57</f>
        <v>970</v>
      </c>
      <c r="O58" s="231"/>
      <c r="Q58" s="205">
        <f>Q55+Q56+Q57</f>
        <v>3751</v>
      </c>
      <c r="R58" s="231"/>
      <c r="T58" s="205">
        <f>T55+T56+T57</f>
        <v>1502</v>
      </c>
      <c r="U58" s="231"/>
      <c r="W58" s="205">
        <f>W55+W56+W57</f>
        <v>2220</v>
      </c>
      <c r="X58" s="231"/>
    </row>
    <row r="59" spans="1:24" ht="15.75" thickBot="1" x14ac:dyDescent="0.3">
      <c r="A59" s="278" t="s">
        <v>158</v>
      </c>
      <c r="B59" s="279"/>
      <c r="C59" s="280"/>
      <c r="D59" s="207"/>
      <c r="E59" s="217"/>
      <c r="F59" s="114"/>
      <c r="H59" s="207"/>
      <c r="I59" s="217"/>
      <c r="K59" s="207"/>
      <c r="L59" s="217"/>
      <c r="M59" s="180"/>
      <c r="N59" s="207"/>
      <c r="O59" s="217"/>
      <c r="Q59" s="207"/>
      <c r="R59" s="217"/>
      <c r="T59" s="207"/>
      <c r="U59" s="217"/>
      <c r="W59" s="207"/>
      <c r="X59" s="217"/>
    </row>
    <row r="60" spans="1:24" x14ac:dyDescent="0.25">
      <c r="A60" s="259" t="s">
        <v>139</v>
      </c>
      <c r="B60" s="255"/>
      <c r="C60" s="256"/>
      <c r="D60" s="205">
        <f>E55+E56+E57</f>
        <v>1049.19</v>
      </c>
      <c r="E60" s="231"/>
      <c r="F60" s="114"/>
      <c r="H60" s="223">
        <f>I55+I56+I57</f>
        <v>1107</v>
      </c>
      <c r="I60" s="224"/>
      <c r="K60" s="223">
        <f>L55+L56+L57</f>
        <v>3068.85</v>
      </c>
      <c r="L60" s="224"/>
      <c r="M60" s="140"/>
      <c r="N60" s="223">
        <f>O55+O56+O57</f>
        <v>1193.0999999999999</v>
      </c>
      <c r="O60" s="224"/>
      <c r="Q60" s="223">
        <f>R55+R56+R57</f>
        <v>4613.7299999999996</v>
      </c>
      <c r="R60" s="224"/>
      <c r="T60" s="223">
        <f>U55+U56+U57</f>
        <v>1847.46</v>
      </c>
      <c r="U60" s="224"/>
      <c r="W60" s="223">
        <f>X55+X56+X57</f>
        <v>2730.6000000000004</v>
      </c>
      <c r="X60" s="224"/>
    </row>
    <row r="61" spans="1:24" ht="15.75" thickBot="1" x14ac:dyDescent="0.3">
      <c r="A61" s="322" t="s">
        <v>159</v>
      </c>
      <c r="B61" s="323"/>
      <c r="C61" s="324"/>
      <c r="D61" s="263"/>
      <c r="E61" s="264"/>
      <c r="F61" s="114"/>
      <c r="H61" s="225"/>
      <c r="I61" s="226"/>
      <c r="K61" s="225"/>
      <c r="L61" s="226"/>
      <c r="M61" s="140"/>
      <c r="N61" s="225"/>
      <c r="O61" s="226"/>
      <c r="Q61" s="225"/>
      <c r="R61" s="226"/>
      <c r="T61" s="225"/>
      <c r="U61" s="226"/>
      <c r="W61" s="225"/>
      <c r="X61" s="226"/>
    </row>
    <row r="62" spans="1:24" ht="29.25" customHeight="1" thickTop="1" thickBot="1" x14ac:dyDescent="0.3">
      <c r="A62" s="302" t="s">
        <v>154</v>
      </c>
      <c r="B62" s="302"/>
      <c r="C62" s="302"/>
      <c r="D62" s="302"/>
      <c r="E62" s="302"/>
      <c r="F62" s="99"/>
      <c r="Q62" s="131"/>
      <c r="R62" s="131"/>
      <c r="T62" s="131"/>
      <c r="U62" s="131"/>
      <c r="W62" s="131"/>
      <c r="X62" s="131"/>
    </row>
    <row r="63" spans="1:24" ht="18" customHeight="1" thickTop="1" x14ac:dyDescent="0.25">
      <c r="A63" s="281"/>
      <c r="B63" s="282"/>
      <c r="C63" s="283"/>
      <c r="D63" s="293" t="s">
        <v>131</v>
      </c>
      <c r="E63" s="300" t="s">
        <v>132</v>
      </c>
      <c r="F63" s="113"/>
      <c r="H63" s="227" t="s">
        <v>131</v>
      </c>
      <c r="I63" s="228" t="s">
        <v>132</v>
      </c>
      <c r="K63" s="227" t="s">
        <v>131</v>
      </c>
      <c r="L63" s="228" t="s">
        <v>132</v>
      </c>
      <c r="M63" s="198"/>
      <c r="N63" s="227" t="s">
        <v>131</v>
      </c>
      <c r="O63" s="228" t="s">
        <v>132</v>
      </c>
      <c r="Q63" s="227" t="s">
        <v>131</v>
      </c>
      <c r="R63" s="228" t="s">
        <v>132</v>
      </c>
      <c r="T63" s="227" t="s">
        <v>131</v>
      </c>
      <c r="U63" s="228" t="s">
        <v>132</v>
      </c>
      <c r="W63" s="227" t="s">
        <v>131</v>
      </c>
      <c r="X63" s="228" t="s">
        <v>132</v>
      </c>
    </row>
    <row r="64" spans="1:24" ht="15.75" thickBot="1" x14ac:dyDescent="0.3">
      <c r="A64" s="284"/>
      <c r="B64" s="269"/>
      <c r="C64" s="270"/>
      <c r="D64" s="275"/>
      <c r="E64" s="301"/>
      <c r="F64" s="113"/>
      <c r="H64" s="214"/>
      <c r="I64" s="229"/>
      <c r="K64" s="214"/>
      <c r="L64" s="229"/>
      <c r="M64" s="198"/>
      <c r="N64" s="214"/>
      <c r="O64" s="229"/>
      <c r="Q64" s="214"/>
      <c r="R64" s="229"/>
      <c r="T64" s="214"/>
      <c r="U64" s="229"/>
      <c r="W64" s="214"/>
      <c r="X64" s="229"/>
    </row>
    <row r="65" spans="1:24" ht="15.75" thickBot="1" x14ac:dyDescent="0.3">
      <c r="A65" s="285" t="s">
        <v>130</v>
      </c>
      <c r="B65" s="272"/>
      <c r="C65" s="273"/>
      <c r="D65" s="62" t="s">
        <v>135</v>
      </c>
      <c r="E65" s="63" t="s">
        <v>135</v>
      </c>
      <c r="F65" s="113"/>
      <c r="H65" s="132" t="s">
        <v>135</v>
      </c>
      <c r="I65" s="133" t="s">
        <v>135</v>
      </c>
      <c r="K65" s="132" t="s">
        <v>135</v>
      </c>
      <c r="L65" s="133" t="s">
        <v>135</v>
      </c>
      <c r="M65" s="198"/>
      <c r="N65" s="132" t="s">
        <v>135</v>
      </c>
      <c r="O65" s="133" t="s">
        <v>135</v>
      </c>
      <c r="Q65" s="132" t="s">
        <v>135</v>
      </c>
      <c r="R65" s="133" t="s">
        <v>135</v>
      </c>
      <c r="T65" s="132" t="s">
        <v>135</v>
      </c>
      <c r="U65" s="133" t="s">
        <v>135</v>
      </c>
      <c r="W65" s="132" t="s">
        <v>135</v>
      </c>
      <c r="X65" s="133" t="s">
        <v>135</v>
      </c>
    </row>
    <row r="66" spans="1:24" ht="72.75" thickBot="1" x14ac:dyDescent="0.3">
      <c r="A66" s="106" t="s">
        <v>2</v>
      </c>
      <c r="B66" s="65" t="s">
        <v>198</v>
      </c>
      <c r="C66" s="105" t="s">
        <v>134</v>
      </c>
      <c r="D66" s="164">
        <v>270</v>
      </c>
      <c r="E66" s="100">
        <f t="shared" ref="E66:E74" si="14">D66*(1+23%)</f>
        <v>332.1</v>
      </c>
      <c r="F66" s="114"/>
      <c r="H66" s="134">
        <v>600</v>
      </c>
      <c r="I66" s="134">
        <f t="shared" ref="I66" si="15">H66*(1+23%)</f>
        <v>738</v>
      </c>
      <c r="K66" s="137">
        <v>450</v>
      </c>
      <c r="L66" s="137">
        <f t="shared" ref="L66:L67" si="16">K66*(1+23%)</f>
        <v>553.5</v>
      </c>
      <c r="M66" s="140"/>
      <c r="N66" s="174">
        <v>280</v>
      </c>
      <c r="O66" s="174">
        <f t="shared" ref="O66:O67" si="17">N66*(1+23%)</f>
        <v>344.4</v>
      </c>
      <c r="Q66" s="189">
        <v>315</v>
      </c>
      <c r="R66" s="189">
        <f t="shared" ref="R66:R67" si="18">Q66*(1+23%)</f>
        <v>387.45</v>
      </c>
      <c r="T66" s="189">
        <v>200</v>
      </c>
      <c r="U66" s="189">
        <f t="shared" ref="U66:U67" si="19">T66*(1+23%)</f>
        <v>246</v>
      </c>
      <c r="W66" s="189">
        <v>200</v>
      </c>
      <c r="X66" s="189">
        <f t="shared" ref="X66:X67" si="20">W66*(1+23%)</f>
        <v>246</v>
      </c>
    </row>
    <row r="67" spans="1:24" ht="24" customHeight="1" x14ac:dyDescent="0.25">
      <c r="A67" s="276" t="s">
        <v>3</v>
      </c>
      <c r="B67" s="303" t="s">
        <v>17</v>
      </c>
      <c r="C67" s="305" t="s">
        <v>136</v>
      </c>
      <c r="D67" s="221">
        <v>85</v>
      </c>
      <c r="E67" s="243">
        <f t="shared" si="14"/>
        <v>104.55</v>
      </c>
      <c r="F67" s="114"/>
      <c r="H67" s="221">
        <v>60</v>
      </c>
      <c r="I67" s="221">
        <f t="shared" ref="I67" si="21">H67*(1+23%)</f>
        <v>73.8</v>
      </c>
      <c r="K67" s="221">
        <v>89</v>
      </c>
      <c r="L67" s="221">
        <f t="shared" si="16"/>
        <v>109.47</v>
      </c>
      <c r="M67" s="140"/>
      <c r="N67" s="221">
        <v>90</v>
      </c>
      <c r="O67" s="221">
        <f t="shared" si="17"/>
        <v>110.7</v>
      </c>
      <c r="Q67" s="221">
        <v>52</v>
      </c>
      <c r="R67" s="221">
        <f t="shared" si="18"/>
        <v>63.96</v>
      </c>
      <c r="T67" s="221">
        <v>70</v>
      </c>
      <c r="U67" s="221">
        <f t="shared" si="19"/>
        <v>86.1</v>
      </c>
      <c r="W67" s="221">
        <v>65</v>
      </c>
      <c r="X67" s="221">
        <f t="shared" si="20"/>
        <v>79.95</v>
      </c>
    </row>
    <row r="68" spans="1:24" ht="15.75" thickBot="1" x14ac:dyDescent="0.3">
      <c r="A68" s="277"/>
      <c r="B68" s="304"/>
      <c r="C68" s="306"/>
      <c r="D68" s="230"/>
      <c r="E68" s="307"/>
      <c r="F68" s="114"/>
      <c r="H68" s="230"/>
      <c r="I68" s="230"/>
      <c r="K68" s="230"/>
      <c r="L68" s="230"/>
      <c r="M68" s="140"/>
      <c r="N68" s="230"/>
      <c r="O68" s="230"/>
      <c r="Q68" s="230"/>
      <c r="R68" s="230"/>
      <c r="T68" s="230"/>
      <c r="U68" s="230"/>
      <c r="W68" s="230"/>
      <c r="X68" s="230"/>
    </row>
    <row r="69" spans="1:24" ht="96.75" thickBot="1" x14ac:dyDescent="0.3">
      <c r="A69" s="276" t="s">
        <v>9</v>
      </c>
      <c r="B69" s="65" t="s">
        <v>169</v>
      </c>
      <c r="C69" s="305" t="s">
        <v>134</v>
      </c>
      <c r="D69" s="163">
        <v>1700</v>
      </c>
      <c r="E69" s="100">
        <f t="shared" si="14"/>
        <v>2091</v>
      </c>
      <c r="F69" s="114"/>
      <c r="H69" s="134">
        <v>2250</v>
      </c>
      <c r="I69" s="134">
        <f t="shared" ref="I69" si="22">H69*(1+23%)</f>
        <v>2767.5</v>
      </c>
      <c r="K69" s="137">
        <v>2780</v>
      </c>
      <c r="L69" s="137">
        <f t="shared" ref="L69:L70" si="23">K69*(1+23%)</f>
        <v>3419.4</v>
      </c>
      <c r="M69" s="140"/>
      <c r="N69" s="174">
        <v>1800</v>
      </c>
      <c r="O69" s="174">
        <f t="shared" ref="O69:O70" si="24">N69*(1+23%)</f>
        <v>2214</v>
      </c>
      <c r="Q69" s="189">
        <v>2200</v>
      </c>
      <c r="R69" s="189">
        <f t="shared" ref="R69:R70" si="25">Q69*(1+23%)</f>
        <v>2706</v>
      </c>
      <c r="T69" s="189">
        <v>1950</v>
      </c>
      <c r="U69" s="189">
        <f t="shared" ref="U69:U70" si="26">T69*(1+23%)</f>
        <v>2398.5</v>
      </c>
      <c r="W69" s="189">
        <v>1500</v>
      </c>
      <c r="X69" s="189">
        <f t="shared" ref="X69:X70" si="27">W69*(1+23%)</f>
        <v>1845</v>
      </c>
    </row>
    <row r="70" spans="1:24" ht="0.75" customHeight="1" thickBot="1" x14ac:dyDescent="0.3">
      <c r="A70" s="311"/>
      <c r="B70" s="69"/>
      <c r="C70" s="308"/>
      <c r="D70" s="309">
        <v>103</v>
      </c>
      <c r="E70" s="243">
        <f t="shared" si="14"/>
        <v>126.69</v>
      </c>
      <c r="F70" s="114"/>
      <c r="H70" s="221"/>
      <c r="I70" s="221">
        <f t="shared" ref="I70" si="28">H70*(1+23%)</f>
        <v>0</v>
      </c>
      <c r="K70" s="221"/>
      <c r="L70" s="221">
        <f t="shared" si="23"/>
        <v>0</v>
      </c>
      <c r="M70" s="140"/>
      <c r="N70" s="221"/>
      <c r="O70" s="221">
        <f t="shared" si="24"/>
        <v>0</v>
      </c>
      <c r="Q70" s="221"/>
      <c r="R70" s="221">
        <f t="shared" si="25"/>
        <v>0</v>
      </c>
      <c r="T70" s="221"/>
      <c r="U70" s="221">
        <f t="shared" si="26"/>
        <v>0</v>
      </c>
      <c r="W70" s="221"/>
      <c r="X70" s="221">
        <f t="shared" si="27"/>
        <v>0</v>
      </c>
    </row>
    <row r="71" spans="1:24" ht="15.75" hidden="1" customHeight="1" thickBot="1" x14ac:dyDescent="0.3">
      <c r="A71" s="277"/>
      <c r="B71" s="70"/>
      <c r="C71" s="306"/>
      <c r="D71" s="310"/>
      <c r="E71" s="307"/>
      <c r="F71" s="114"/>
      <c r="H71" s="230"/>
      <c r="I71" s="230"/>
      <c r="K71" s="230"/>
      <c r="L71" s="230"/>
      <c r="M71" s="140"/>
      <c r="N71" s="230"/>
      <c r="O71" s="230"/>
      <c r="Q71" s="230"/>
      <c r="R71" s="230"/>
      <c r="T71" s="230"/>
      <c r="U71" s="230"/>
      <c r="W71" s="230"/>
      <c r="X71" s="230"/>
    </row>
    <row r="72" spans="1:24" ht="18" customHeight="1" x14ac:dyDescent="0.25">
      <c r="A72" s="276" t="s">
        <v>10</v>
      </c>
      <c r="B72" s="303" t="s">
        <v>140</v>
      </c>
      <c r="C72" s="305" t="s">
        <v>141</v>
      </c>
      <c r="D72" s="221">
        <v>93</v>
      </c>
      <c r="E72" s="243">
        <f t="shared" si="14"/>
        <v>114.39</v>
      </c>
      <c r="F72" s="114"/>
      <c r="H72" s="221">
        <v>120</v>
      </c>
      <c r="I72" s="221">
        <f t="shared" ref="I72" si="29">H72*(1+23%)</f>
        <v>147.6</v>
      </c>
      <c r="K72" s="221">
        <v>127</v>
      </c>
      <c r="L72" s="221">
        <f t="shared" ref="L72" si="30">K72*(1+23%)</f>
        <v>156.21</v>
      </c>
      <c r="M72" s="140"/>
      <c r="N72" s="221">
        <v>100</v>
      </c>
      <c r="O72" s="221">
        <f t="shared" ref="O72" si="31">N72*(1+23%)</f>
        <v>123</v>
      </c>
      <c r="Q72" s="221">
        <v>95</v>
      </c>
      <c r="R72" s="221">
        <f t="shared" ref="R72" si="32">Q72*(1+23%)</f>
        <v>116.85</v>
      </c>
      <c r="T72" s="221">
        <v>130</v>
      </c>
      <c r="U72" s="221">
        <f t="shared" ref="U72" si="33">T72*(1+23%)</f>
        <v>159.9</v>
      </c>
      <c r="W72" s="221">
        <v>160</v>
      </c>
      <c r="X72" s="221">
        <f t="shared" ref="X72" si="34">W72*(1+23%)</f>
        <v>196.8</v>
      </c>
    </row>
    <row r="73" spans="1:24" ht="15.75" thickBot="1" x14ac:dyDescent="0.3">
      <c r="A73" s="277"/>
      <c r="B73" s="304"/>
      <c r="C73" s="306"/>
      <c r="D73" s="230"/>
      <c r="E73" s="307"/>
      <c r="F73" s="114"/>
      <c r="H73" s="230"/>
      <c r="I73" s="230"/>
      <c r="K73" s="230"/>
      <c r="L73" s="230"/>
      <c r="M73" s="140"/>
      <c r="N73" s="230"/>
      <c r="O73" s="230"/>
      <c r="Q73" s="230"/>
      <c r="R73" s="230"/>
      <c r="T73" s="230"/>
      <c r="U73" s="230"/>
      <c r="W73" s="230"/>
      <c r="X73" s="230"/>
    </row>
    <row r="74" spans="1:24" ht="24.75" thickBot="1" x14ac:dyDescent="0.3">
      <c r="A74" s="64" t="s">
        <v>21</v>
      </c>
      <c r="B74" s="68" t="s">
        <v>87</v>
      </c>
      <c r="C74" s="71" t="s">
        <v>134</v>
      </c>
      <c r="D74" s="139">
        <v>20</v>
      </c>
      <c r="E74" s="86">
        <f t="shared" si="14"/>
        <v>24.6</v>
      </c>
      <c r="F74" s="114"/>
      <c r="H74" s="139">
        <v>40</v>
      </c>
      <c r="I74" s="139">
        <f t="shared" ref="I74" si="35">H74*(1+23%)</f>
        <v>49.2</v>
      </c>
      <c r="K74" s="139">
        <v>36</v>
      </c>
      <c r="L74" s="139">
        <f t="shared" ref="L74" si="36">K74*(1+23%)</f>
        <v>44.28</v>
      </c>
      <c r="M74" s="140"/>
      <c r="N74" s="139">
        <v>25</v>
      </c>
      <c r="O74" s="139">
        <f t="shared" ref="O74" si="37">N74*(1+23%)</f>
        <v>30.75</v>
      </c>
      <c r="Q74" s="139">
        <v>49</v>
      </c>
      <c r="R74" s="139">
        <f t="shared" ref="R74" si="38">Q74*(1+23%)</f>
        <v>60.269999999999996</v>
      </c>
      <c r="T74" s="139">
        <v>10</v>
      </c>
      <c r="U74" s="139">
        <f t="shared" ref="U74" si="39">T74*(1+23%)</f>
        <v>12.3</v>
      </c>
      <c r="W74" s="139">
        <v>400</v>
      </c>
      <c r="X74" s="139">
        <f t="shared" ref="X74" si="40">W74*(1+23%)</f>
        <v>492</v>
      </c>
    </row>
    <row r="75" spans="1:24" x14ac:dyDescent="0.25">
      <c r="A75" s="259" t="s">
        <v>138</v>
      </c>
      <c r="B75" s="255"/>
      <c r="C75" s="256"/>
      <c r="D75" s="205">
        <f>D66+50*D67+D69+10*D72+D74</f>
        <v>7170</v>
      </c>
      <c r="E75" s="206"/>
      <c r="F75" s="114">
        <v>13</v>
      </c>
      <c r="G75" s="119">
        <f>D75/H75*F75</f>
        <v>13.146685472496474</v>
      </c>
      <c r="H75" s="205">
        <f>H66+50*H67+H69+10*H72+H74</f>
        <v>7090</v>
      </c>
      <c r="I75" s="206"/>
      <c r="J75" s="143">
        <f>D75/K75*F75</f>
        <v>10.372802136657022</v>
      </c>
      <c r="K75" s="205">
        <f>K66+50*K67+K69+10*K72+K74</f>
        <v>8986</v>
      </c>
      <c r="L75" s="206"/>
      <c r="M75" s="188">
        <f>D75/N75*F75</f>
        <v>12.256410256410257</v>
      </c>
      <c r="N75" s="205">
        <f>N66+50*N67+N69+10*N72+N74</f>
        <v>7605</v>
      </c>
      <c r="O75" s="206"/>
      <c r="Q75" s="205">
        <f>Q66+50*Q67+Q69+10*Q72+Q74</f>
        <v>6114</v>
      </c>
      <c r="R75" s="206"/>
      <c r="T75" s="205">
        <f>T66+50*T67+T69+10*T72+T74</f>
        <v>6960</v>
      </c>
      <c r="U75" s="206"/>
      <c r="W75" s="205">
        <f>W66+50*W67+W69+10*W72+W74</f>
        <v>6950</v>
      </c>
      <c r="X75" s="206"/>
    </row>
    <row r="76" spans="1:24" ht="15.75" thickBot="1" x14ac:dyDescent="0.3">
      <c r="A76" s="251" t="s">
        <v>170</v>
      </c>
      <c r="B76" s="252"/>
      <c r="C76" s="253"/>
      <c r="D76" s="207"/>
      <c r="E76" s="208"/>
      <c r="F76" s="114"/>
      <c r="H76" s="207"/>
      <c r="I76" s="208"/>
      <c r="K76" s="207"/>
      <c r="L76" s="208"/>
      <c r="M76" s="180"/>
      <c r="N76" s="207"/>
      <c r="O76" s="208"/>
      <c r="Q76" s="207"/>
      <c r="R76" s="208"/>
      <c r="T76" s="207"/>
      <c r="U76" s="208"/>
      <c r="W76" s="207"/>
      <c r="X76" s="208"/>
    </row>
    <row r="77" spans="1:24" x14ac:dyDescent="0.25">
      <c r="A77" s="259" t="s">
        <v>139</v>
      </c>
      <c r="B77" s="255"/>
      <c r="C77" s="256"/>
      <c r="D77" s="205">
        <f>E66+50*E67+E69+10*E72+E74</f>
        <v>8819.1</v>
      </c>
      <c r="E77" s="231"/>
      <c r="F77" s="114"/>
      <c r="H77" s="209">
        <f>I66+50*I67+I69+10*I72+I74</f>
        <v>8720.7000000000007</v>
      </c>
      <c r="I77" s="210"/>
      <c r="K77" s="209">
        <f>L66+50*L67+L69+10*L72+L74</f>
        <v>11052.78</v>
      </c>
      <c r="L77" s="210"/>
      <c r="M77" s="180"/>
      <c r="N77" s="209">
        <f>O66+50*O67+O69+10*O72+O74</f>
        <v>9354.15</v>
      </c>
      <c r="O77" s="210"/>
      <c r="Q77" s="209">
        <f>R66+50*R67+R69+10*R72+R74</f>
        <v>7520.22</v>
      </c>
      <c r="R77" s="210"/>
      <c r="T77" s="209">
        <f>U66+50*U67+U69+10*U72+U74</f>
        <v>8560.7999999999993</v>
      </c>
      <c r="U77" s="210"/>
      <c r="W77" s="209">
        <f>X66+50*X67+X69+10*X72+X74</f>
        <v>8548.5</v>
      </c>
      <c r="X77" s="210"/>
    </row>
    <row r="78" spans="1:24" ht="15.75" thickBot="1" x14ac:dyDescent="0.3">
      <c r="A78" s="260" t="s">
        <v>170</v>
      </c>
      <c r="B78" s="261"/>
      <c r="C78" s="262"/>
      <c r="D78" s="263"/>
      <c r="E78" s="264"/>
      <c r="F78" s="114"/>
      <c r="H78" s="211"/>
      <c r="I78" s="212"/>
      <c r="K78" s="211"/>
      <c r="L78" s="212"/>
      <c r="M78" s="180"/>
      <c r="N78" s="211"/>
      <c r="O78" s="212"/>
      <c r="Q78" s="211"/>
      <c r="R78" s="212"/>
      <c r="T78" s="211"/>
      <c r="U78" s="212"/>
      <c r="W78" s="211"/>
      <c r="X78" s="212"/>
    </row>
    <row r="79" spans="1:24" ht="95.25" customHeight="1" thickTop="1" x14ac:dyDescent="0.25">
      <c r="A79" s="197" t="s">
        <v>155</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row>
    <row r="80" spans="1:24" ht="35.25" customHeight="1" x14ac:dyDescent="0.2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row>
    <row r="81" spans="1:24" ht="18" customHeight="1" thickBot="1" x14ac:dyDescent="0.3">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row>
    <row r="82" spans="1:24" ht="18" customHeight="1" x14ac:dyDescent="0.25">
      <c r="A82" s="265"/>
      <c r="B82" s="266"/>
      <c r="C82" s="267"/>
      <c r="D82" s="274" t="s">
        <v>131</v>
      </c>
      <c r="E82" s="274" t="s">
        <v>132</v>
      </c>
      <c r="F82" s="113"/>
      <c r="H82" s="213" t="s">
        <v>131</v>
      </c>
      <c r="I82" s="213" t="s">
        <v>132</v>
      </c>
      <c r="K82" s="213" t="s">
        <v>131</v>
      </c>
      <c r="L82" s="213" t="s">
        <v>132</v>
      </c>
      <c r="M82" s="176"/>
      <c r="N82" s="213" t="s">
        <v>131</v>
      </c>
      <c r="O82" s="213" t="s">
        <v>132</v>
      </c>
      <c r="Q82" s="213" t="s">
        <v>131</v>
      </c>
      <c r="R82" s="213" t="s">
        <v>132</v>
      </c>
      <c r="T82" s="213" t="s">
        <v>131</v>
      </c>
      <c r="U82" s="213" t="s">
        <v>132</v>
      </c>
      <c r="W82" s="213" t="s">
        <v>131</v>
      </c>
      <c r="X82" s="213" t="s">
        <v>132</v>
      </c>
    </row>
    <row r="83" spans="1:24" ht="15.75" thickBot="1" x14ac:dyDescent="0.3">
      <c r="A83" s="268"/>
      <c r="B83" s="269"/>
      <c r="C83" s="270"/>
      <c r="D83" s="275"/>
      <c r="E83" s="275"/>
      <c r="F83" s="113"/>
      <c r="H83" s="214"/>
      <c r="I83" s="214"/>
      <c r="K83" s="214"/>
      <c r="L83" s="214"/>
      <c r="M83" s="176"/>
      <c r="N83" s="214"/>
      <c r="O83" s="214"/>
      <c r="Q83" s="214"/>
      <c r="R83" s="214"/>
      <c r="T83" s="214"/>
      <c r="U83" s="214"/>
      <c r="W83" s="214"/>
      <c r="X83" s="214"/>
    </row>
    <row r="84" spans="1:24" ht="15.75" thickBot="1" x14ac:dyDescent="0.3">
      <c r="A84" s="271" t="s">
        <v>130</v>
      </c>
      <c r="B84" s="272"/>
      <c r="C84" s="273"/>
      <c r="D84" s="66" t="s">
        <v>135</v>
      </c>
      <c r="E84" s="66" t="s">
        <v>135</v>
      </c>
      <c r="F84" s="113"/>
      <c r="H84" s="132" t="s">
        <v>135</v>
      </c>
      <c r="I84" s="141" t="s">
        <v>135</v>
      </c>
      <c r="K84" s="132" t="s">
        <v>135</v>
      </c>
      <c r="L84" s="141" t="s">
        <v>135</v>
      </c>
      <c r="M84" s="176"/>
      <c r="N84" s="132" t="s">
        <v>135</v>
      </c>
      <c r="O84" s="141" t="s">
        <v>135</v>
      </c>
      <c r="Q84" s="132" t="s">
        <v>135</v>
      </c>
      <c r="R84" s="141" t="s">
        <v>135</v>
      </c>
      <c r="T84" s="132" t="s">
        <v>135</v>
      </c>
      <c r="U84" s="141" t="s">
        <v>135</v>
      </c>
      <c r="W84" s="132" t="s">
        <v>135</v>
      </c>
      <c r="X84" s="141" t="s">
        <v>135</v>
      </c>
    </row>
    <row r="85" spans="1:24" ht="69" customHeight="1" thickBot="1" x14ac:dyDescent="0.3">
      <c r="A85" s="106" t="s">
        <v>2</v>
      </c>
      <c r="B85" s="65" t="s">
        <v>171</v>
      </c>
      <c r="C85" s="105" t="s">
        <v>134</v>
      </c>
      <c r="D85" s="100">
        <v>350</v>
      </c>
      <c r="E85" s="100">
        <f t="shared" ref="E85:E86" si="41">D85*(1+23%)</f>
        <v>430.5</v>
      </c>
      <c r="F85" s="114"/>
      <c r="H85" s="134">
        <v>1100</v>
      </c>
      <c r="I85" s="134">
        <f t="shared" ref="I85" si="42">H85*(1+23%)</f>
        <v>1353</v>
      </c>
      <c r="K85" s="137">
        <v>840</v>
      </c>
      <c r="L85" s="137">
        <f t="shared" ref="L85:L89" si="43">K85*(1+23%)</f>
        <v>1033.2</v>
      </c>
      <c r="M85" s="140"/>
      <c r="N85" s="174">
        <v>380</v>
      </c>
      <c r="O85" s="174">
        <f t="shared" ref="O85:O89" si="44">N85*(1+23%)</f>
        <v>467.4</v>
      </c>
      <c r="Q85" s="189">
        <v>500</v>
      </c>
      <c r="R85" s="189">
        <f t="shared" ref="R85:R89" si="45">Q85*(1+23%)</f>
        <v>615</v>
      </c>
      <c r="T85" s="189">
        <v>200</v>
      </c>
      <c r="U85" s="189">
        <f t="shared" ref="U85:U89" si="46">T85*(1+23%)</f>
        <v>246</v>
      </c>
      <c r="W85" s="189">
        <v>500</v>
      </c>
      <c r="X85" s="189">
        <f t="shared" ref="X85:X89" si="47">W85*(1+23%)</f>
        <v>615</v>
      </c>
    </row>
    <row r="86" spans="1:24" ht="108.75" thickBot="1" x14ac:dyDescent="0.3">
      <c r="A86" s="106" t="s">
        <v>3</v>
      </c>
      <c r="B86" s="85" t="s">
        <v>172</v>
      </c>
      <c r="C86" s="105" t="s">
        <v>134</v>
      </c>
      <c r="D86" s="100">
        <v>280</v>
      </c>
      <c r="E86" s="100">
        <f t="shared" si="41"/>
        <v>344.4</v>
      </c>
      <c r="F86" s="114"/>
      <c r="H86" s="134">
        <v>300</v>
      </c>
      <c r="I86" s="134">
        <f t="shared" ref="I86" si="48">H86*(1+23%)</f>
        <v>369</v>
      </c>
      <c r="K86" s="137">
        <v>1240</v>
      </c>
      <c r="L86" s="137">
        <f t="shared" si="43"/>
        <v>1525.2</v>
      </c>
      <c r="M86" s="140"/>
      <c r="N86" s="174">
        <v>300</v>
      </c>
      <c r="O86" s="174">
        <f t="shared" si="44"/>
        <v>369</v>
      </c>
      <c r="Q86" s="189">
        <v>800</v>
      </c>
      <c r="R86" s="189">
        <f t="shared" si="45"/>
        <v>984</v>
      </c>
      <c r="T86" s="189">
        <v>400</v>
      </c>
      <c r="U86" s="189">
        <f t="shared" si="46"/>
        <v>492</v>
      </c>
      <c r="W86" s="189">
        <v>500</v>
      </c>
      <c r="X86" s="189">
        <f t="shared" si="47"/>
        <v>615</v>
      </c>
    </row>
    <row r="87" spans="1:24" ht="60.75" thickBot="1" x14ac:dyDescent="0.3">
      <c r="A87" s="106" t="s">
        <v>9</v>
      </c>
      <c r="B87" s="67" t="s">
        <v>173</v>
      </c>
      <c r="C87" s="105" t="s">
        <v>134</v>
      </c>
      <c r="D87" s="156">
        <v>90</v>
      </c>
      <c r="E87" s="100">
        <f t="shared" ref="E87:E89" si="49">D87*(1+23%)</f>
        <v>110.7</v>
      </c>
      <c r="F87" s="114"/>
      <c r="H87" s="134">
        <v>250</v>
      </c>
      <c r="I87" s="134">
        <f t="shared" ref="I87" si="50">H87*(1+23%)</f>
        <v>307.5</v>
      </c>
      <c r="K87" s="137">
        <v>450</v>
      </c>
      <c r="L87" s="137">
        <f t="shared" si="43"/>
        <v>553.5</v>
      </c>
      <c r="M87" s="140"/>
      <c r="N87" s="174">
        <v>100</v>
      </c>
      <c r="O87" s="174">
        <f t="shared" si="44"/>
        <v>123</v>
      </c>
      <c r="Q87" s="189">
        <v>250</v>
      </c>
      <c r="R87" s="189">
        <f t="shared" si="45"/>
        <v>307.5</v>
      </c>
      <c r="T87" s="189">
        <v>50</v>
      </c>
      <c r="U87" s="189">
        <f t="shared" si="46"/>
        <v>61.5</v>
      </c>
      <c r="W87" s="189">
        <v>100</v>
      </c>
      <c r="X87" s="189">
        <f t="shared" si="47"/>
        <v>123</v>
      </c>
    </row>
    <row r="88" spans="1:24" ht="38.25" customHeight="1" thickBot="1" x14ac:dyDescent="0.3">
      <c r="A88" s="64" t="s">
        <v>10</v>
      </c>
      <c r="B88" s="68" t="s">
        <v>20</v>
      </c>
      <c r="C88" s="89" t="s">
        <v>136</v>
      </c>
      <c r="D88" s="86">
        <v>18</v>
      </c>
      <c r="E88" s="83">
        <f t="shared" si="49"/>
        <v>22.14</v>
      </c>
      <c r="F88" s="114"/>
      <c r="H88" s="139">
        <v>20</v>
      </c>
      <c r="I88" s="134">
        <f t="shared" ref="I88:I89" si="51">H88*(1+23%)</f>
        <v>24.6</v>
      </c>
      <c r="K88" s="139">
        <v>68</v>
      </c>
      <c r="L88" s="137">
        <f t="shared" si="43"/>
        <v>83.64</v>
      </c>
      <c r="M88" s="140"/>
      <c r="N88" s="139">
        <v>25</v>
      </c>
      <c r="O88" s="174">
        <f t="shared" si="44"/>
        <v>30.75</v>
      </c>
      <c r="Q88" s="139">
        <v>39.5</v>
      </c>
      <c r="R88" s="189">
        <f t="shared" si="45"/>
        <v>48.585000000000001</v>
      </c>
      <c r="T88" s="139">
        <v>10</v>
      </c>
      <c r="U88" s="189">
        <f t="shared" si="46"/>
        <v>12.3</v>
      </c>
      <c r="W88" s="139">
        <v>8</v>
      </c>
      <c r="X88" s="189">
        <f t="shared" si="47"/>
        <v>9.84</v>
      </c>
    </row>
    <row r="89" spans="1:24" ht="36.75" thickBot="1" x14ac:dyDescent="0.3">
      <c r="A89" s="64" t="s">
        <v>21</v>
      </c>
      <c r="B89" s="68" t="s">
        <v>109</v>
      </c>
      <c r="C89" s="71" t="s">
        <v>137</v>
      </c>
      <c r="D89" s="159">
        <v>1050</v>
      </c>
      <c r="E89" s="86">
        <f t="shared" si="49"/>
        <v>1291.5</v>
      </c>
      <c r="F89" s="114"/>
      <c r="H89" s="139">
        <v>550</v>
      </c>
      <c r="I89" s="139">
        <f t="shared" si="51"/>
        <v>676.5</v>
      </c>
      <c r="K89" s="139">
        <v>650</v>
      </c>
      <c r="L89" s="139">
        <f t="shared" si="43"/>
        <v>799.5</v>
      </c>
      <c r="M89" s="140"/>
      <c r="N89" s="139">
        <v>1000</v>
      </c>
      <c r="O89" s="139">
        <f t="shared" si="44"/>
        <v>1230</v>
      </c>
      <c r="Q89" s="139">
        <v>700</v>
      </c>
      <c r="R89" s="139">
        <f t="shared" si="45"/>
        <v>861</v>
      </c>
      <c r="T89" s="139">
        <v>800</v>
      </c>
      <c r="U89" s="139">
        <f t="shared" si="46"/>
        <v>984</v>
      </c>
      <c r="W89" s="139">
        <v>1000</v>
      </c>
      <c r="X89" s="139">
        <f t="shared" si="47"/>
        <v>1230</v>
      </c>
    </row>
    <row r="90" spans="1:24" ht="15.75" thickTop="1" x14ac:dyDescent="0.25">
      <c r="A90" s="248" t="s">
        <v>138</v>
      </c>
      <c r="B90" s="249"/>
      <c r="C90" s="250"/>
      <c r="D90" s="215">
        <f>D85+D86+D87+10*D88+D89</f>
        <v>1950</v>
      </c>
      <c r="E90" s="216"/>
      <c r="F90" s="116">
        <v>11</v>
      </c>
      <c r="G90" s="119">
        <f>D90/H90*F90</f>
        <v>8.9375</v>
      </c>
      <c r="H90" s="215">
        <f>H85+H86+H87+10*H88+H89</f>
        <v>2400</v>
      </c>
      <c r="I90" s="216"/>
      <c r="J90" s="143">
        <f>D90/K90*F90</f>
        <v>5.5569948186528499</v>
      </c>
      <c r="K90" s="215">
        <f>K85+K86+K87+10*K88+K89</f>
        <v>3860</v>
      </c>
      <c r="L90" s="216"/>
      <c r="M90" s="180">
        <f>D90/N90*F90</f>
        <v>10.566502463054189</v>
      </c>
      <c r="N90" s="215">
        <f>N85+N86+N87+10*N88+N89</f>
        <v>2030</v>
      </c>
      <c r="O90" s="216"/>
      <c r="Q90" s="215">
        <f>Q85+Q86+Q87+10*Q88+Q89</f>
        <v>2645</v>
      </c>
      <c r="R90" s="216"/>
      <c r="T90" s="215">
        <f>T85+T86+T87+10*T88+T89</f>
        <v>1550</v>
      </c>
      <c r="U90" s="216"/>
      <c r="W90" s="215">
        <f>W85+W86+W87+10*W88+W89</f>
        <v>2180</v>
      </c>
      <c r="X90" s="216"/>
    </row>
    <row r="91" spans="1:24" ht="15.75" thickBot="1" x14ac:dyDescent="0.3">
      <c r="A91" s="251" t="s">
        <v>174</v>
      </c>
      <c r="B91" s="252"/>
      <c r="C91" s="253"/>
      <c r="D91" s="207"/>
      <c r="E91" s="217"/>
      <c r="F91" s="116"/>
      <c r="H91" s="207"/>
      <c r="I91" s="217"/>
      <c r="K91" s="207"/>
      <c r="L91" s="217"/>
      <c r="M91" s="180"/>
      <c r="N91" s="207"/>
      <c r="O91" s="217"/>
      <c r="Q91" s="207"/>
      <c r="R91" s="217"/>
      <c r="T91" s="207"/>
      <c r="U91" s="217"/>
      <c r="W91" s="207"/>
      <c r="X91" s="217"/>
    </row>
    <row r="92" spans="1:24" x14ac:dyDescent="0.25">
      <c r="A92" s="254" t="s">
        <v>139</v>
      </c>
      <c r="B92" s="255"/>
      <c r="C92" s="256"/>
      <c r="D92" s="205">
        <f>E85+E86+E87+10*E88+E89</f>
        <v>2398.5</v>
      </c>
      <c r="E92" s="206"/>
      <c r="F92" s="114"/>
      <c r="H92" s="209">
        <f>I85+I86+I87+10*I88+I89</f>
        <v>2952</v>
      </c>
      <c r="I92" s="218"/>
      <c r="K92" s="209">
        <f>L85+L86+L87+10*L88+L89</f>
        <v>4747.8</v>
      </c>
      <c r="L92" s="218"/>
      <c r="M92" s="180"/>
      <c r="N92" s="209">
        <f>O85+O86+O87+10*O88+O89</f>
        <v>2496.9</v>
      </c>
      <c r="O92" s="218"/>
      <c r="Q92" s="209">
        <f>R85+R86+R87+10*R88+R89</f>
        <v>3253.35</v>
      </c>
      <c r="R92" s="218"/>
      <c r="T92" s="209">
        <f>U85+U86+U87+10*U88+U89</f>
        <v>1906.5</v>
      </c>
      <c r="U92" s="218"/>
      <c r="W92" s="209">
        <f>X85+X86+X87+10*X88+X89</f>
        <v>2681.4</v>
      </c>
      <c r="X92" s="218"/>
    </row>
    <row r="93" spans="1:24" ht="15.75" thickBot="1" x14ac:dyDescent="0.3">
      <c r="A93" s="257" t="s">
        <v>174</v>
      </c>
      <c r="B93" s="252"/>
      <c r="C93" s="253"/>
      <c r="D93" s="207"/>
      <c r="E93" s="208"/>
      <c r="F93" s="114">
        <f>F90+F75+F58+F40+F25+F10</f>
        <v>79.001313618060607</v>
      </c>
      <c r="G93" s="114">
        <f>G90+G75+G58+G40+G25+G10</f>
        <v>72.145150391728521</v>
      </c>
      <c r="H93" s="219"/>
      <c r="I93" s="220"/>
      <c r="J93" s="114">
        <f>J90+J75+J58+J40+J25+J10</f>
        <v>51.074053811636489</v>
      </c>
      <c r="K93" s="219"/>
      <c r="L93" s="220"/>
      <c r="M93" s="114">
        <f>M90+M75+M58+M40+M25+M10</f>
        <v>76.543042479233378</v>
      </c>
      <c r="N93" s="219"/>
      <c r="O93" s="220"/>
      <c r="P93" s="144"/>
      <c r="Q93" s="219"/>
      <c r="R93" s="220"/>
      <c r="T93" s="219"/>
      <c r="U93" s="220"/>
      <c r="W93" s="219"/>
      <c r="X93" s="220"/>
    </row>
    <row r="94" spans="1:24" x14ac:dyDescent="0.25">
      <c r="A94" s="197" t="s">
        <v>32</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row>
    <row r="95" spans="1:24" x14ac:dyDescent="0.2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row>
    <row r="96" spans="1:24" x14ac:dyDescent="0.25">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row>
    <row r="97" spans="1:24" x14ac:dyDescent="0.2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row>
    <row r="98" spans="1:24" x14ac:dyDescent="0.25">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row>
    <row r="99" spans="1:24" x14ac:dyDescent="0.2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row>
    <row r="100" spans="1:24" x14ac:dyDescent="0.2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row>
    <row r="101" spans="1:24" x14ac:dyDescent="0.25">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row>
    <row r="102" spans="1:24" x14ac:dyDescent="0.25">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row>
    <row r="103" spans="1:24" ht="42" customHeight="1" x14ac:dyDescent="0.25">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row>
    <row r="104" spans="1:24" x14ac:dyDescent="0.25">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row>
    <row r="105" spans="1:24" x14ac:dyDescent="0.25">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row>
    <row r="106" spans="1:24" x14ac:dyDescent="0.2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row>
    <row r="107" spans="1:24" x14ac:dyDescent="0.2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row>
    <row r="108" spans="1:24" x14ac:dyDescent="0.2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row>
    <row r="109" spans="1:24" x14ac:dyDescent="0.2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row>
    <row r="110" spans="1:24" x14ac:dyDescent="0.2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row>
    <row r="111" spans="1:24" x14ac:dyDescent="0.25">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row>
    <row r="112" spans="1:24" x14ac:dyDescent="0.25">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row>
    <row r="113" spans="1:24" x14ac:dyDescent="0.25">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row>
    <row r="114" spans="1:24" x14ac:dyDescent="0.25">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row>
    <row r="115" spans="1:24" x14ac:dyDescent="0.25">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row>
    <row r="116" spans="1:24" x14ac:dyDescent="0.25">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row>
    <row r="117" spans="1:24" ht="18" customHeight="1" thickBot="1" x14ac:dyDescent="0.3">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row>
    <row r="118" spans="1:24" ht="36.75" thickBot="1" x14ac:dyDescent="0.3">
      <c r="A118" s="72" t="s">
        <v>142</v>
      </c>
      <c r="B118" s="73" t="s">
        <v>143</v>
      </c>
      <c r="C118" s="73" t="s">
        <v>144</v>
      </c>
      <c r="D118" s="74" t="s">
        <v>131</v>
      </c>
      <c r="E118" s="74" t="s">
        <v>132</v>
      </c>
      <c r="F118" s="113"/>
      <c r="H118" s="132" t="s">
        <v>131</v>
      </c>
      <c r="I118" s="145" t="s">
        <v>132</v>
      </c>
      <c r="K118" s="132" t="s">
        <v>131</v>
      </c>
      <c r="L118" s="145" t="s">
        <v>132</v>
      </c>
      <c r="M118" s="192"/>
      <c r="N118" s="132" t="s">
        <v>131</v>
      </c>
      <c r="O118" s="145" t="s">
        <v>132</v>
      </c>
      <c r="Q118" s="132" t="s">
        <v>131</v>
      </c>
      <c r="R118" s="145" t="s">
        <v>132</v>
      </c>
      <c r="T118" s="132" t="s">
        <v>131</v>
      </c>
      <c r="U118" s="145" t="s">
        <v>132</v>
      </c>
      <c r="W118" s="132" t="s">
        <v>131</v>
      </c>
      <c r="X118" s="145" t="s">
        <v>132</v>
      </c>
    </row>
    <row r="119" spans="1:24" ht="15.75" thickBot="1" x14ac:dyDescent="0.3">
      <c r="A119" s="75">
        <v>1</v>
      </c>
      <c r="B119" s="76">
        <v>2</v>
      </c>
      <c r="C119" s="77">
        <v>3</v>
      </c>
      <c r="D119" s="76">
        <v>4</v>
      </c>
      <c r="E119" s="76">
        <v>5</v>
      </c>
      <c r="F119" s="24"/>
      <c r="H119" s="146">
        <v>4</v>
      </c>
      <c r="I119" s="147">
        <v>5</v>
      </c>
      <c r="K119" s="146">
        <v>4</v>
      </c>
      <c r="L119" s="147">
        <v>5</v>
      </c>
      <c r="M119" s="193"/>
      <c r="N119" s="146">
        <v>4</v>
      </c>
      <c r="O119" s="147">
        <v>5</v>
      </c>
      <c r="Q119" s="146">
        <v>4</v>
      </c>
      <c r="R119" s="147">
        <v>5</v>
      </c>
      <c r="T119" s="146">
        <v>4</v>
      </c>
      <c r="U119" s="147">
        <v>5</v>
      </c>
      <c r="W119" s="146">
        <v>4</v>
      </c>
      <c r="X119" s="147">
        <v>5</v>
      </c>
    </row>
    <row r="120" spans="1:24" ht="48" customHeight="1" thickBot="1" x14ac:dyDescent="0.3">
      <c r="A120" s="245" t="s">
        <v>22</v>
      </c>
      <c r="B120" s="246"/>
      <c r="C120" s="247"/>
      <c r="D120" s="78" t="s">
        <v>135</v>
      </c>
      <c r="E120" s="78" t="s">
        <v>135</v>
      </c>
      <c r="F120" s="113"/>
      <c r="H120" s="148" t="s">
        <v>135</v>
      </c>
      <c r="I120" s="149" t="s">
        <v>135</v>
      </c>
      <c r="K120" s="148" t="s">
        <v>135</v>
      </c>
      <c r="L120" s="149" t="s">
        <v>135</v>
      </c>
      <c r="M120" s="192"/>
      <c r="N120" s="148" t="s">
        <v>135</v>
      </c>
      <c r="O120" s="149" t="s">
        <v>135</v>
      </c>
      <c r="Q120" s="148" t="s">
        <v>135</v>
      </c>
      <c r="R120" s="149" t="s">
        <v>135</v>
      </c>
      <c r="T120" s="148" t="s">
        <v>135</v>
      </c>
      <c r="U120" s="149" t="s">
        <v>135</v>
      </c>
      <c r="W120" s="148" t="s">
        <v>135</v>
      </c>
      <c r="X120" s="149" t="s">
        <v>135</v>
      </c>
    </row>
    <row r="121" spans="1:24" ht="36.75" thickBot="1" x14ac:dyDescent="0.3">
      <c r="A121" s="79">
        <v>1</v>
      </c>
      <c r="B121" s="68" t="s">
        <v>23</v>
      </c>
      <c r="C121" s="158" t="s">
        <v>136</v>
      </c>
      <c r="D121" s="157">
        <v>7</v>
      </c>
      <c r="E121" s="157">
        <f t="shared" ref="E121:E124" si="52">D121*(1+23%)</f>
        <v>8.61</v>
      </c>
      <c r="F121" s="155">
        <v>0.45</v>
      </c>
      <c r="G121" s="123">
        <v>0.2</v>
      </c>
      <c r="H121" s="159">
        <v>11.5</v>
      </c>
      <c r="I121" s="159">
        <f t="shared" ref="I121:I122" si="53">H121*(1+23%)</f>
        <v>14.145</v>
      </c>
      <c r="J121" s="129">
        <v>0.2</v>
      </c>
      <c r="K121" s="139">
        <v>63</v>
      </c>
      <c r="L121" s="139">
        <f t="shared" ref="L121:L124" si="54">K121*(1+23%)</f>
        <v>77.489999999999995</v>
      </c>
      <c r="M121" s="129">
        <v>0.3</v>
      </c>
      <c r="N121" s="139">
        <v>8</v>
      </c>
      <c r="O121" s="139">
        <f t="shared" ref="O121:O124" si="55">N121*(1+23%)</f>
        <v>9.84</v>
      </c>
      <c r="P121" s="129">
        <v>0.2</v>
      </c>
      <c r="Q121" s="139">
        <v>14</v>
      </c>
      <c r="R121" s="139">
        <f t="shared" ref="R121:R124" si="56">Q121*(1+23%)</f>
        <v>17.22</v>
      </c>
      <c r="S121" s="129">
        <v>0.65</v>
      </c>
      <c r="T121" s="139">
        <v>2.5</v>
      </c>
      <c r="U121" s="139">
        <f t="shared" ref="U121:U124" si="57">T121*(1+23%)</f>
        <v>3.0750000000000002</v>
      </c>
      <c r="V121" s="129">
        <v>0.2</v>
      </c>
      <c r="W121" s="139">
        <v>9</v>
      </c>
      <c r="X121" s="139">
        <f t="shared" ref="X121:X124" si="58">W121*(1+23%)</f>
        <v>11.07</v>
      </c>
    </row>
    <row r="122" spans="1:24" ht="72.75" thickBot="1" x14ac:dyDescent="0.3">
      <c r="A122" s="93">
        <v>2</v>
      </c>
      <c r="B122" s="171" t="s">
        <v>175</v>
      </c>
      <c r="C122" s="160" t="s">
        <v>134</v>
      </c>
      <c r="D122" s="154">
        <v>1450</v>
      </c>
      <c r="E122" s="154">
        <f t="shared" si="52"/>
        <v>1783.5</v>
      </c>
      <c r="F122" s="155">
        <v>0.45</v>
      </c>
      <c r="G122" s="123">
        <v>0.2</v>
      </c>
      <c r="H122" s="156">
        <v>1690</v>
      </c>
      <c r="I122" s="156">
        <f t="shared" si="53"/>
        <v>2078.6999999999998</v>
      </c>
      <c r="J122" s="129">
        <v>0.2</v>
      </c>
      <c r="K122" s="137">
        <v>1900</v>
      </c>
      <c r="L122" s="137">
        <f t="shared" si="54"/>
        <v>2337</v>
      </c>
      <c r="M122" s="129">
        <v>0.3</v>
      </c>
      <c r="N122" s="174">
        <v>1600</v>
      </c>
      <c r="O122" s="174">
        <f t="shared" si="55"/>
        <v>1968</v>
      </c>
      <c r="P122" s="129">
        <v>0.65</v>
      </c>
      <c r="Q122" s="189">
        <v>280</v>
      </c>
      <c r="R122" s="189">
        <f t="shared" si="56"/>
        <v>344.4</v>
      </c>
      <c r="S122" s="129">
        <v>0.2</v>
      </c>
      <c r="T122" s="189">
        <v>1900</v>
      </c>
      <c r="U122" s="189">
        <f t="shared" si="57"/>
        <v>2337</v>
      </c>
      <c r="V122" s="129">
        <v>0.2</v>
      </c>
      <c r="W122" s="189">
        <v>1900</v>
      </c>
      <c r="X122" s="189">
        <f t="shared" si="58"/>
        <v>2337</v>
      </c>
    </row>
    <row r="123" spans="1:24" ht="36.75" thickBot="1" x14ac:dyDescent="0.3">
      <c r="A123" s="79">
        <v>3</v>
      </c>
      <c r="B123" s="173" t="s">
        <v>112</v>
      </c>
      <c r="C123" s="161" t="s">
        <v>136</v>
      </c>
      <c r="D123" s="187">
        <v>130</v>
      </c>
      <c r="E123" s="157">
        <f t="shared" si="52"/>
        <v>159.9</v>
      </c>
      <c r="F123" s="155">
        <v>0.2</v>
      </c>
      <c r="G123" s="123">
        <v>0.2</v>
      </c>
      <c r="H123" s="159">
        <v>108</v>
      </c>
      <c r="I123" s="159">
        <f t="shared" ref="I123:I124" si="59">H123*(1+23%)</f>
        <v>132.84</v>
      </c>
      <c r="J123" s="129">
        <v>0.2</v>
      </c>
      <c r="K123" s="139">
        <v>122</v>
      </c>
      <c r="L123" s="139">
        <f t="shared" si="54"/>
        <v>150.06</v>
      </c>
      <c r="M123" s="129">
        <v>0.3</v>
      </c>
      <c r="N123" s="139">
        <v>100</v>
      </c>
      <c r="O123" s="139">
        <f t="shared" si="55"/>
        <v>123</v>
      </c>
      <c r="P123" s="129">
        <v>0.65</v>
      </c>
      <c r="Q123" s="139">
        <v>55</v>
      </c>
      <c r="R123" s="139">
        <f t="shared" si="56"/>
        <v>67.650000000000006</v>
      </c>
      <c r="S123" s="129">
        <v>0.45</v>
      </c>
      <c r="T123" s="139">
        <v>44</v>
      </c>
      <c r="U123" s="139">
        <f t="shared" si="57"/>
        <v>54.12</v>
      </c>
      <c r="V123" s="129">
        <v>0.2</v>
      </c>
      <c r="W123" s="139">
        <v>150</v>
      </c>
      <c r="X123" s="139">
        <f t="shared" si="58"/>
        <v>184.5</v>
      </c>
    </row>
    <row r="124" spans="1:24" ht="72.75" thickBot="1" x14ac:dyDescent="0.3">
      <c r="A124" s="110">
        <v>4</v>
      </c>
      <c r="B124" s="65" t="s">
        <v>176</v>
      </c>
      <c r="C124" s="160" t="s">
        <v>136</v>
      </c>
      <c r="D124" s="157">
        <v>24.5</v>
      </c>
      <c r="E124" s="157">
        <f t="shared" si="52"/>
        <v>30.134999999999998</v>
      </c>
      <c r="F124" s="155">
        <v>0.3</v>
      </c>
      <c r="G124" s="123">
        <v>0.2</v>
      </c>
      <c r="H124" s="156">
        <v>79</v>
      </c>
      <c r="I124" s="156">
        <f t="shared" si="59"/>
        <v>97.17</v>
      </c>
      <c r="J124" s="129">
        <v>0.45</v>
      </c>
      <c r="K124" s="137">
        <v>19</v>
      </c>
      <c r="L124" s="137">
        <f t="shared" si="54"/>
        <v>23.37</v>
      </c>
      <c r="M124" s="129">
        <v>0.2</v>
      </c>
      <c r="N124" s="174">
        <v>50</v>
      </c>
      <c r="O124" s="174">
        <f t="shared" si="55"/>
        <v>61.5</v>
      </c>
      <c r="P124" s="129">
        <v>0.65</v>
      </c>
      <c r="Q124" s="189">
        <v>18</v>
      </c>
      <c r="R124" s="189">
        <f t="shared" si="56"/>
        <v>22.14</v>
      </c>
      <c r="S124" s="129">
        <v>0.2</v>
      </c>
      <c r="T124" s="189">
        <v>50</v>
      </c>
      <c r="U124" s="189">
        <f t="shared" si="57"/>
        <v>61.5</v>
      </c>
      <c r="V124" s="129">
        <v>0.2</v>
      </c>
      <c r="W124" s="189">
        <v>90</v>
      </c>
      <c r="X124" s="189">
        <f t="shared" si="58"/>
        <v>110.7</v>
      </c>
    </row>
    <row r="125" spans="1:24" ht="15.75" thickBot="1" x14ac:dyDescent="0.3">
      <c r="A125" s="238" t="s">
        <v>24</v>
      </c>
      <c r="B125" s="239"/>
      <c r="C125" s="239"/>
      <c r="D125" s="239"/>
      <c r="E125" s="240"/>
      <c r="F125" s="117"/>
      <c r="H125" s="150"/>
      <c r="I125" s="150"/>
      <c r="K125" s="150"/>
      <c r="L125" s="150"/>
      <c r="M125" s="178"/>
      <c r="N125" s="150"/>
      <c r="O125" s="150"/>
      <c r="Q125" s="150"/>
      <c r="R125" s="150"/>
      <c r="T125" s="150"/>
      <c r="U125" s="150"/>
      <c r="W125" s="150"/>
      <c r="X125" s="150"/>
    </row>
    <row r="126" spans="1:24" ht="60.75" thickBot="1" x14ac:dyDescent="0.3">
      <c r="A126" s="110">
        <v>5</v>
      </c>
      <c r="B126" s="85" t="s">
        <v>177</v>
      </c>
      <c r="C126" s="110" t="s">
        <v>134</v>
      </c>
      <c r="D126" s="154">
        <v>230</v>
      </c>
      <c r="E126" s="100">
        <f t="shared" ref="E126" si="60">D126*(1+23%)</f>
        <v>282.89999999999998</v>
      </c>
      <c r="F126" s="114">
        <v>0.45</v>
      </c>
      <c r="G126" s="119">
        <v>0.2</v>
      </c>
      <c r="H126" s="134">
        <v>580</v>
      </c>
      <c r="I126" s="134">
        <f t="shared" ref="I126" si="61">H126*(1+23%)</f>
        <v>713.4</v>
      </c>
      <c r="J126" s="129">
        <v>0.2</v>
      </c>
      <c r="K126" s="137">
        <v>499</v>
      </c>
      <c r="L126" s="137">
        <f t="shared" ref="L126:L128" si="62">K126*(1+23%)</f>
        <v>613.77</v>
      </c>
      <c r="M126" s="129">
        <v>0.2</v>
      </c>
      <c r="N126" s="174">
        <v>250</v>
      </c>
      <c r="O126" s="174">
        <f t="shared" ref="O126:O128" si="63">N126*(1+23%)</f>
        <v>307.5</v>
      </c>
      <c r="P126" s="129">
        <v>0.65</v>
      </c>
      <c r="Q126" s="189">
        <v>200</v>
      </c>
      <c r="R126" s="189">
        <f t="shared" ref="R126:R128" si="64">Q126*(1+23%)</f>
        <v>246</v>
      </c>
      <c r="S126" s="129">
        <v>0.2</v>
      </c>
      <c r="T126" s="189">
        <v>440</v>
      </c>
      <c r="U126" s="189">
        <f t="shared" ref="U126:U128" si="65">T126*(1+23%)</f>
        <v>541.20000000000005</v>
      </c>
      <c r="V126" s="129">
        <v>0.3</v>
      </c>
      <c r="W126" s="189">
        <v>290</v>
      </c>
      <c r="X126" s="189">
        <f t="shared" ref="X126:X128" si="66">W126*(1+23%)</f>
        <v>356.7</v>
      </c>
    </row>
    <row r="127" spans="1:24" ht="72.75" thickBot="1" x14ac:dyDescent="0.3">
      <c r="A127" s="110">
        <v>6</v>
      </c>
      <c r="B127" s="65" t="s">
        <v>178</v>
      </c>
      <c r="C127" s="110" t="s">
        <v>134</v>
      </c>
      <c r="D127" s="154">
        <v>180</v>
      </c>
      <c r="E127" s="100">
        <f t="shared" ref="E127" si="67">D127*(1+23%)</f>
        <v>221.4</v>
      </c>
      <c r="F127" s="114">
        <v>0.65</v>
      </c>
      <c r="G127" s="119">
        <v>0.3</v>
      </c>
      <c r="H127" s="134">
        <v>280</v>
      </c>
      <c r="I127" s="134">
        <f t="shared" ref="I127" si="68">H127*(1+23%)</f>
        <v>344.4</v>
      </c>
      <c r="J127" s="129">
        <v>0.2</v>
      </c>
      <c r="K127" s="137">
        <v>599</v>
      </c>
      <c r="L127" s="137">
        <f t="shared" si="62"/>
        <v>736.77</v>
      </c>
      <c r="M127" s="129">
        <v>0.45</v>
      </c>
      <c r="N127" s="174">
        <v>200</v>
      </c>
      <c r="O127" s="174">
        <f t="shared" si="63"/>
        <v>246</v>
      </c>
      <c r="P127" s="129">
        <v>0.45</v>
      </c>
      <c r="Q127" s="189">
        <v>200</v>
      </c>
      <c r="R127" s="189">
        <f t="shared" si="64"/>
        <v>246</v>
      </c>
      <c r="S127" s="129">
        <v>0.2</v>
      </c>
      <c r="T127" s="189">
        <v>500</v>
      </c>
      <c r="U127" s="189">
        <f t="shared" si="65"/>
        <v>615</v>
      </c>
      <c r="V127" s="129">
        <v>0.2</v>
      </c>
      <c r="W127" s="189">
        <v>291</v>
      </c>
      <c r="X127" s="189">
        <f t="shared" si="66"/>
        <v>357.93</v>
      </c>
    </row>
    <row r="128" spans="1:24" ht="90.75" customHeight="1" thickBot="1" x14ac:dyDescent="0.3">
      <c r="A128" s="325">
        <v>7</v>
      </c>
      <c r="B128" s="169" t="s">
        <v>179</v>
      </c>
      <c r="C128" s="241" t="s">
        <v>134</v>
      </c>
      <c r="D128" s="243">
        <v>2200</v>
      </c>
      <c r="E128" s="243">
        <f t="shared" ref="E128" si="69">D128*(1+23%)</f>
        <v>2706</v>
      </c>
      <c r="F128" s="114">
        <v>0.45</v>
      </c>
      <c r="G128" s="119">
        <v>0.2</v>
      </c>
      <c r="H128" s="221">
        <v>3300</v>
      </c>
      <c r="I128" s="221">
        <f t="shared" ref="I128" si="70">H128*(1+23%)</f>
        <v>4059</v>
      </c>
      <c r="J128" s="129">
        <v>0.2</v>
      </c>
      <c r="K128" s="221">
        <v>2360</v>
      </c>
      <c r="L128" s="221">
        <f t="shared" si="62"/>
        <v>2902.8</v>
      </c>
      <c r="M128" s="129">
        <v>0.2</v>
      </c>
      <c r="N128" s="221">
        <v>2400</v>
      </c>
      <c r="O128" s="221">
        <f t="shared" si="63"/>
        <v>2952</v>
      </c>
      <c r="P128" s="129">
        <v>0.65</v>
      </c>
      <c r="Q128" s="221">
        <v>1580</v>
      </c>
      <c r="R128" s="221">
        <f t="shared" si="64"/>
        <v>1943.3999999999999</v>
      </c>
      <c r="S128" s="129">
        <v>0.2</v>
      </c>
      <c r="T128" s="221">
        <v>3000</v>
      </c>
      <c r="U128" s="221">
        <f t="shared" si="65"/>
        <v>3690</v>
      </c>
      <c r="V128" s="129">
        <v>0.3</v>
      </c>
      <c r="W128" s="221">
        <v>2300</v>
      </c>
      <c r="X128" s="221">
        <f t="shared" si="66"/>
        <v>2829</v>
      </c>
    </row>
    <row r="129" spans="1:24" ht="0.75" customHeight="1" thickBot="1" x14ac:dyDescent="0.3">
      <c r="A129" s="326"/>
      <c r="B129" s="162"/>
      <c r="C129" s="242"/>
      <c r="D129" s="244"/>
      <c r="E129" s="244"/>
      <c r="F129" s="114"/>
      <c r="H129" s="222"/>
      <c r="I129" s="222"/>
      <c r="K129" s="222"/>
      <c r="L129" s="222"/>
      <c r="M129" s="140"/>
      <c r="N129" s="222"/>
      <c r="O129" s="222"/>
      <c r="P129" s="129">
        <v>0.2</v>
      </c>
      <c r="Q129" s="222"/>
      <c r="R129" s="222"/>
      <c r="S129" s="129">
        <v>0.2</v>
      </c>
      <c r="T129" s="222"/>
      <c r="U129" s="222"/>
      <c r="V129" s="129">
        <v>0.2</v>
      </c>
      <c r="W129" s="222"/>
      <c r="X129" s="222"/>
    </row>
    <row r="130" spans="1:24" ht="96.75" thickBot="1" x14ac:dyDescent="0.3">
      <c r="A130" s="93">
        <v>8</v>
      </c>
      <c r="B130" s="172" t="s">
        <v>193</v>
      </c>
      <c r="C130" s="93" t="s">
        <v>134</v>
      </c>
      <c r="D130" s="86">
        <v>2200</v>
      </c>
      <c r="E130" s="86">
        <f t="shared" ref="E130" si="71">D130*(1+23%)</f>
        <v>2706</v>
      </c>
      <c r="F130" s="114">
        <v>0.3</v>
      </c>
      <c r="G130" s="119">
        <v>0.2</v>
      </c>
      <c r="H130" s="134">
        <v>3400</v>
      </c>
      <c r="I130" s="134">
        <f t="shared" ref="I130" si="72">H130*(1+23%)</f>
        <v>4182</v>
      </c>
      <c r="J130" s="129">
        <v>0.2</v>
      </c>
      <c r="K130" s="137">
        <v>2750</v>
      </c>
      <c r="L130" s="137">
        <f t="shared" ref="L130:L133" si="73">K130*(1+23%)</f>
        <v>3382.5</v>
      </c>
      <c r="M130" s="129">
        <v>0.2</v>
      </c>
      <c r="N130" s="174">
        <v>2950</v>
      </c>
      <c r="O130" s="174">
        <f t="shared" ref="O130:O133" si="74">N130*(1+23%)</f>
        <v>3628.5</v>
      </c>
      <c r="P130" s="129">
        <v>0.65</v>
      </c>
      <c r="Q130" s="189">
        <v>1650</v>
      </c>
      <c r="R130" s="189">
        <f t="shared" ref="R130:R133" si="75">Q130*(1+23%)</f>
        <v>2029.5</v>
      </c>
      <c r="S130" s="129">
        <v>0.2</v>
      </c>
      <c r="T130" s="189">
        <v>3500</v>
      </c>
      <c r="U130" s="189">
        <f t="shared" ref="U130:U133" si="76">T130*(1+23%)</f>
        <v>4305</v>
      </c>
      <c r="V130" s="129">
        <v>0.45</v>
      </c>
      <c r="W130" s="189">
        <v>1700</v>
      </c>
      <c r="X130" s="189">
        <f t="shared" ref="X130:X133" si="77">W130*(1+23%)</f>
        <v>2091</v>
      </c>
    </row>
    <row r="131" spans="1:24" ht="96.75" thickBot="1" x14ac:dyDescent="0.3">
      <c r="A131" s="127">
        <v>9</v>
      </c>
      <c r="B131" s="171" t="s">
        <v>180</v>
      </c>
      <c r="C131" s="127" t="s">
        <v>134</v>
      </c>
      <c r="D131" s="126">
        <v>550</v>
      </c>
      <c r="E131" s="126">
        <f t="shared" ref="E131" si="78">D131*(1+23%)</f>
        <v>676.5</v>
      </c>
      <c r="F131" s="114">
        <v>0.65</v>
      </c>
      <c r="G131" s="119">
        <v>0.45</v>
      </c>
      <c r="H131" s="134">
        <v>780</v>
      </c>
      <c r="I131" s="134">
        <f t="shared" ref="I131" si="79">H131*(1+23%)</f>
        <v>959.4</v>
      </c>
      <c r="J131" s="129">
        <v>0.2</v>
      </c>
      <c r="K131" s="137">
        <v>3290</v>
      </c>
      <c r="L131" s="137">
        <f t="shared" si="73"/>
        <v>4046.7</v>
      </c>
      <c r="M131" s="129">
        <v>0.3</v>
      </c>
      <c r="N131" s="174">
        <v>1500</v>
      </c>
      <c r="O131" s="174">
        <f t="shared" si="74"/>
        <v>1845</v>
      </c>
      <c r="P131" s="129">
        <v>0.2</v>
      </c>
      <c r="Q131" s="189">
        <v>1300</v>
      </c>
      <c r="R131" s="189">
        <f t="shared" si="75"/>
        <v>1599</v>
      </c>
      <c r="S131" s="129">
        <v>0.2</v>
      </c>
      <c r="T131" s="189">
        <v>1710</v>
      </c>
      <c r="U131" s="189">
        <f t="shared" si="76"/>
        <v>2103.3000000000002</v>
      </c>
      <c r="V131" s="129">
        <v>0.2</v>
      </c>
      <c r="W131" s="189">
        <v>1800</v>
      </c>
      <c r="X131" s="189">
        <f t="shared" si="77"/>
        <v>2214</v>
      </c>
    </row>
    <row r="132" spans="1:24" ht="92.25" customHeight="1" thickBot="1" x14ac:dyDescent="0.3">
      <c r="A132" s="110">
        <v>10</v>
      </c>
      <c r="B132" s="169" t="s">
        <v>181</v>
      </c>
      <c r="C132" s="110" t="s">
        <v>134</v>
      </c>
      <c r="D132" s="100">
        <v>650</v>
      </c>
      <c r="E132" s="100">
        <f t="shared" ref="E132" si="80">D132*(1+23%)</f>
        <v>799.5</v>
      </c>
      <c r="F132" s="114">
        <v>0.65</v>
      </c>
      <c r="G132" s="119">
        <v>0.45</v>
      </c>
      <c r="H132" s="134">
        <v>780</v>
      </c>
      <c r="I132" s="134">
        <f t="shared" ref="I132" si="81">H132*(1+23%)</f>
        <v>959.4</v>
      </c>
      <c r="J132" s="129">
        <v>0.2</v>
      </c>
      <c r="K132" s="137">
        <v>3390</v>
      </c>
      <c r="L132" s="137">
        <f t="shared" si="73"/>
        <v>4169.7</v>
      </c>
      <c r="M132" s="129">
        <v>0.2</v>
      </c>
      <c r="N132" s="174">
        <v>1500</v>
      </c>
      <c r="O132" s="174">
        <f t="shared" si="74"/>
        <v>1845</v>
      </c>
      <c r="P132" s="129">
        <v>0.3</v>
      </c>
      <c r="Q132" s="189">
        <v>1300</v>
      </c>
      <c r="R132" s="189">
        <f t="shared" si="75"/>
        <v>1599</v>
      </c>
      <c r="S132" s="129">
        <v>0.2</v>
      </c>
      <c r="T132" s="189">
        <v>1600</v>
      </c>
      <c r="U132" s="189">
        <f t="shared" si="76"/>
        <v>1968</v>
      </c>
      <c r="V132" s="129">
        <v>0.2</v>
      </c>
      <c r="W132" s="189">
        <v>1880</v>
      </c>
      <c r="X132" s="189">
        <f t="shared" si="77"/>
        <v>2312.4</v>
      </c>
    </row>
    <row r="133" spans="1:24" ht="114" customHeight="1" thickBot="1" x14ac:dyDescent="0.3">
      <c r="A133" s="110">
        <v>11</v>
      </c>
      <c r="B133" s="169" t="s">
        <v>182</v>
      </c>
      <c r="C133" s="110" t="s">
        <v>134</v>
      </c>
      <c r="D133" s="157">
        <v>120</v>
      </c>
      <c r="E133" s="86">
        <f t="shared" ref="E133" si="82">D133*(1+23%)</f>
        <v>147.6</v>
      </c>
      <c r="F133" s="114">
        <v>0.65</v>
      </c>
      <c r="G133" s="119">
        <v>0.45</v>
      </c>
      <c r="H133" s="134">
        <v>148</v>
      </c>
      <c r="I133" s="134">
        <f t="shared" ref="I133" si="83">H133*(1+23%)</f>
        <v>182.04</v>
      </c>
      <c r="J133" s="129">
        <v>0.2</v>
      </c>
      <c r="K133" s="137">
        <v>700</v>
      </c>
      <c r="L133" s="137">
        <f t="shared" si="73"/>
        <v>861</v>
      </c>
      <c r="M133" s="129">
        <v>0.3</v>
      </c>
      <c r="N133" s="174">
        <v>150</v>
      </c>
      <c r="O133" s="174">
        <f t="shared" si="74"/>
        <v>184.5</v>
      </c>
      <c r="P133" s="129">
        <v>0.2</v>
      </c>
      <c r="Q133" s="189">
        <v>230</v>
      </c>
      <c r="R133" s="189">
        <f t="shared" si="75"/>
        <v>282.89999999999998</v>
      </c>
      <c r="S133" s="129">
        <v>0.2</v>
      </c>
      <c r="T133" s="189">
        <v>200</v>
      </c>
      <c r="U133" s="189">
        <f t="shared" si="76"/>
        <v>246</v>
      </c>
      <c r="V133" s="129">
        <v>0.2</v>
      </c>
      <c r="W133" s="189">
        <v>200</v>
      </c>
      <c r="X133" s="189">
        <f t="shared" si="77"/>
        <v>246</v>
      </c>
    </row>
    <row r="134" spans="1:24" ht="15.75" thickBot="1" x14ac:dyDescent="0.3">
      <c r="A134" s="182"/>
      <c r="B134" s="183"/>
      <c r="C134" s="184"/>
      <c r="D134" s="181"/>
      <c r="E134" s="181"/>
      <c r="F134" s="114"/>
      <c r="H134" s="179"/>
      <c r="I134" s="179"/>
      <c r="K134" s="179"/>
      <c r="L134" s="179"/>
      <c r="M134" s="140"/>
      <c r="N134" s="179"/>
      <c r="O134" s="179"/>
      <c r="Q134" s="189"/>
      <c r="R134" s="189"/>
      <c r="T134" s="189"/>
      <c r="U134" s="189"/>
      <c r="W134" s="189"/>
      <c r="X134" s="189"/>
    </row>
    <row r="135" spans="1:24" ht="15.75" thickBot="1" x14ac:dyDescent="0.3">
      <c r="A135" s="238" t="s">
        <v>25</v>
      </c>
      <c r="B135" s="239"/>
      <c r="C135" s="239"/>
      <c r="D135" s="239"/>
      <c r="E135" s="258"/>
      <c r="F135" s="117"/>
      <c r="H135" s="150"/>
      <c r="I135" s="150"/>
      <c r="K135" s="150"/>
      <c r="L135" s="150"/>
      <c r="M135" s="195"/>
      <c r="N135" s="150"/>
      <c r="O135" s="150"/>
      <c r="Q135" s="150"/>
      <c r="R135" s="150"/>
      <c r="T135" s="150"/>
      <c r="U135" s="150"/>
      <c r="W135" s="150"/>
      <c r="X135" s="150"/>
    </row>
    <row r="136" spans="1:24" ht="50.25" customHeight="1" thickBot="1" x14ac:dyDescent="0.3">
      <c r="A136" s="93">
        <v>12</v>
      </c>
      <c r="B136" s="85" t="s">
        <v>183</v>
      </c>
      <c r="C136" s="93" t="s">
        <v>134</v>
      </c>
      <c r="D136" s="100">
        <v>80</v>
      </c>
      <c r="E136" s="100">
        <f t="shared" ref="E136" si="84">D136*(1+23%)</f>
        <v>98.4</v>
      </c>
      <c r="F136" s="114">
        <v>0.65</v>
      </c>
      <c r="G136" s="119">
        <v>0.2</v>
      </c>
      <c r="H136" s="134">
        <v>900</v>
      </c>
      <c r="I136" s="134">
        <f t="shared" ref="I136" si="85">H136*(1+23%)</f>
        <v>1107</v>
      </c>
      <c r="J136" s="129">
        <v>0.2</v>
      </c>
      <c r="K136" s="137">
        <v>850</v>
      </c>
      <c r="L136" s="137">
        <f t="shared" ref="L136:L138" si="86">K136*(1+23%)</f>
        <v>1045.5</v>
      </c>
      <c r="M136" s="129">
        <v>0.45</v>
      </c>
      <c r="N136" s="174">
        <v>100</v>
      </c>
      <c r="O136" s="174">
        <f t="shared" ref="O136:O138" si="87">N136*(1+23%)</f>
        <v>123</v>
      </c>
      <c r="P136" s="129">
        <v>0.2</v>
      </c>
      <c r="Q136" s="189">
        <v>190</v>
      </c>
      <c r="R136" s="189">
        <f t="shared" ref="R136:R138" si="88">Q136*(1+23%)</f>
        <v>233.7</v>
      </c>
      <c r="S136" s="129">
        <v>0.3</v>
      </c>
      <c r="T136" s="189">
        <v>180</v>
      </c>
      <c r="U136" s="189">
        <f t="shared" ref="U136:U138" si="89">T136*(1+23%)</f>
        <v>221.4</v>
      </c>
      <c r="V136" s="129">
        <v>0.2</v>
      </c>
      <c r="W136" s="189">
        <v>800</v>
      </c>
      <c r="X136" s="189">
        <f t="shared" ref="X136:X138" si="90">W136*(1+23%)</f>
        <v>984</v>
      </c>
    </row>
    <row r="137" spans="1:24" ht="42" customHeight="1" thickBot="1" x14ac:dyDescent="0.3">
      <c r="A137" s="79">
        <v>13</v>
      </c>
      <c r="B137" s="68" t="s">
        <v>116</v>
      </c>
      <c r="C137" s="80" t="s">
        <v>136</v>
      </c>
      <c r="D137" s="86">
        <v>3</v>
      </c>
      <c r="E137" s="86">
        <f t="shared" ref="E137" si="91">D137*(1+23%)</f>
        <v>3.69</v>
      </c>
      <c r="F137" s="114">
        <v>0.65</v>
      </c>
      <c r="G137" s="119">
        <v>0.2</v>
      </c>
      <c r="H137" s="139">
        <v>22</v>
      </c>
      <c r="I137" s="139">
        <f t="shared" ref="I137:I138" si="92">H137*(1+23%)</f>
        <v>27.06</v>
      </c>
      <c r="J137" s="129">
        <v>0.2</v>
      </c>
      <c r="K137" s="139">
        <v>5.8</v>
      </c>
      <c r="L137" s="139">
        <f t="shared" si="86"/>
        <v>7.1339999999999995</v>
      </c>
      <c r="M137" s="129">
        <v>0.2</v>
      </c>
      <c r="N137" s="139">
        <v>6</v>
      </c>
      <c r="O137" s="139">
        <f t="shared" si="87"/>
        <v>7.38</v>
      </c>
      <c r="P137" s="129">
        <v>0.2</v>
      </c>
      <c r="Q137" s="139">
        <v>4</v>
      </c>
      <c r="R137" s="139">
        <f t="shared" si="88"/>
        <v>4.92</v>
      </c>
      <c r="S137" s="129">
        <v>0.45</v>
      </c>
      <c r="T137" s="139">
        <v>3.5</v>
      </c>
      <c r="U137" s="139">
        <f t="shared" si="89"/>
        <v>4.3049999999999997</v>
      </c>
      <c r="V137" s="129">
        <v>0.3</v>
      </c>
      <c r="W137" s="139">
        <v>3.9</v>
      </c>
      <c r="X137" s="139">
        <f t="shared" si="90"/>
        <v>4.7969999999999997</v>
      </c>
    </row>
    <row r="138" spans="1:24" ht="60.75" thickBot="1" x14ac:dyDescent="0.3">
      <c r="A138" s="110">
        <v>14</v>
      </c>
      <c r="B138" s="169" t="s">
        <v>184</v>
      </c>
      <c r="C138" s="110" t="s">
        <v>134</v>
      </c>
      <c r="D138" s="157">
        <v>180</v>
      </c>
      <c r="E138" s="86">
        <f t="shared" ref="E138" si="93">D138*(1+23%)</f>
        <v>221.4</v>
      </c>
      <c r="F138" s="114">
        <v>0.45</v>
      </c>
      <c r="G138" s="119">
        <v>0.2</v>
      </c>
      <c r="H138" s="134">
        <v>368</v>
      </c>
      <c r="I138" s="134">
        <f t="shared" si="92"/>
        <v>452.64</v>
      </c>
      <c r="J138" s="129">
        <v>0.2</v>
      </c>
      <c r="K138" s="137">
        <v>299</v>
      </c>
      <c r="L138" s="137">
        <f t="shared" si="86"/>
        <v>367.77</v>
      </c>
      <c r="M138" s="129">
        <v>0.3</v>
      </c>
      <c r="N138" s="174">
        <v>200</v>
      </c>
      <c r="O138" s="174">
        <f t="shared" si="87"/>
        <v>246</v>
      </c>
      <c r="P138" s="129">
        <v>0.65</v>
      </c>
      <c r="Q138" s="189">
        <v>140</v>
      </c>
      <c r="R138" s="189">
        <f t="shared" si="88"/>
        <v>172.2</v>
      </c>
      <c r="S138" s="129">
        <v>0.3</v>
      </c>
      <c r="T138" s="189">
        <v>200</v>
      </c>
      <c r="U138" s="189">
        <f t="shared" si="89"/>
        <v>246</v>
      </c>
      <c r="V138" s="129">
        <v>0.2</v>
      </c>
      <c r="W138" s="189">
        <v>300</v>
      </c>
      <c r="X138" s="189">
        <f t="shared" si="90"/>
        <v>369</v>
      </c>
    </row>
    <row r="139" spans="1:24" ht="15.75" thickBot="1" x14ac:dyDescent="0.3">
      <c r="A139" s="182"/>
      <c r="B139" s="183"/>
      <c r="C139" s="184"/>
      <c r="D139" s="181"/>
      <c r="E139" s="185"/>
      <c r="F139" s="114"/>
      <c r="H139" s="179"/>
      <c r="I139" s="179"/>
      <c r="K139" s="179"/>
      <c r="L139" s="179"/>
      <c r="M139" s="140"/>
      <c r="N139" s="179"/>
      <c r="O139" s="179"/>
      <c r="Q139" s="189"/>
      <c r="R139" s="189"/>
      <c r="T139" s="189"/>
      <c r="U139" s="189"/>
      <c r="W139" s="189"/>
      <c r="X139" s="189"/>
    </row>
    <row r="140" spans="1:24" ht="15.75" thickBot="1" x14ac:dyDescent="0.3">
      <c r="A140" s="238" t="s">
        <v>26</v>
      </c>
      <c r="B140" s="239"/>
      <c r="C140" s="239"/>
      <c r="D140" s="239"/>
      <c r="E140" s="240"/>
      <c r="F140" s="117"/>
      <c r="H140" s="150"/>
      <c r="I140" s="150"/>
      <c r="K140" s="150"/>
      <c r="L140" s="150"/>
      <c r="M140" s="195"/>
      <c r="N140" s="150"/>
      <c r="O140" s="150"/>
      <c r="Q140" s="150"/>
      <c r="R140" s="150"/>
      <c r="T140" s="150"/>
      <c r="U140" s="150"/>
      <c r="W140" s="150"/>
      <c r="X140" s="150"/>
    </row>
    <row r="141" spans="1:24" ht="72.75" thickBot="1" x14ac:dyDescent="0.3">
      <c r="A141" s="110">
        <v>15</v>
      </c>
      <c r="B141" s="85" t="s">
        <v>185</v>
      </c>
      <c r="C141" s="110" t="s">
        <v>134</v>
      </c>
      <c r="D141" s="154">
        <v>480</v>
      </c>
      <c r="E141" s="154">
        <f t="shared" ref="E141" si="94">D141*(1+23%)</f>
        <v>590.4</v>
      </c>
      <c r="F141" s="155">
        <v>0.65</v>
      </c>
      <c r="G141" s="123">
        <v>0.2</v>
      </c>
      <c r="H141" s="156">
        <v>1590</v>
      </c>
      <c r="I141" s="134">
        <f t="shared" ref="I141" si="95">H141*(1+23%)</f>
        <v>1955.7</v>
      </c>
      <c r="J141" s="129">
        <v>0.3</v>
      </c>
      <c r="K141" s="137">
        <v>999</v>
      </c>
      <c r="L141" s="137">
        <f t="shared" ref="L141:L144" si="96">K141*(1+23%)</f>
        <v>1228.77</v>
      </c>
      <c r="M141" s="129">
        <v>0.45</v>
      </c>
      <c r="N141" s="174">
        <v>500</v>
      </c>
      <c r="O141" s="174">
        <f t="shared" ref="O141:O144" si="97">N141*(1+23%)</f>
        <v>615</v>
      </c>
      <c r="P141" s="129">
        <v>0.2</v>
      </c>
      <c r="Q141" s="189">
        <v>1600</v>
      </c>
      <c r="R141" s="189">
        <f t="shared" ref="R141:R144" si="98">Q141*(1+23%)</f>
        <v>1968</v>
      </c>
      <c r="S141" s="129">
        <v>0.2</v>
      </c>
      <c r="T141" s="189">
        <v>1000</v>
      </c>
      <c r="U141" s="189">
        <f t="shared" ref="U141:U144" si="99">T141*(1+23%)</f>
        <v>1230</v>
      </c>
      <c r="V141" s="129">
        <v>0.2</v>
      </c>
      <c r="W141" s="189">
        <v>1200</v>
      </c>
      <c r="X141" s="189">
        <f t="shared" ref="X141:X144" si="100">W141*(1+23%)</f>
        <v>1476</v>
      </c>
    </row>
    <row r="142" spans="1:24" ht="60.75" thickBot="1" x14ac:dyDescent="0.3">
      <c r="A142" s="110">
        <v>16</v>
      </c>
      <c r="B142" s="85" t="s">
        <v>186</v>
      </c>
      <c r="C142" s="110" t="s">
        <v>134</v>
      </c>
      <c r="D142" s="154">
        <v>1750</v>
      </c>
      <c r="E142" s="154">
        <f t="shared" ref="E142" si="101">D142*(1+23%)</f>
        <v>2152.5</v>
      </c>
      <c r="F142" s="155">
        <v>0.3</v>
      </c>
      <c r="G142" s="123">
        <v>0.2</v>
      </c>
      <c r="H142" s="156">
        <v>2330</v>
      </c>
      <c r="I142" s="134">
        <f t="shared" ref="I142" si="102">H142*(1+23%)</f>
        <v>2865.9</v>
      </c>
      <c r="J142" s="129">
        <v>0.2</v>
      </c>
      <c r="K142" s="137">
        <v>1790</v>
      </c>
      <c r="L142" s="137">
        <f t="shared" si="96"/>
        <v>2201.6999999999998</v>
      </c>
      <c r="M142" s="129">
        <v>0.2</v>
      </c>
      <c r="N142" s="174">
        <v>2000</v>
      </c>
      <c r="O142" s="174">
        <f t="shared" si="97"/>
        <v>2460</v>
      </c>
      <c r="P142" s="129">
        <v>0.2</v>
      </c>
      <c r="Q142" s="189">
        <v>1900</v>
      </c>
      <c r="R142" s="189">
        <f t="shared" si="98"/>
        <v>2337</v>
      </c>
      <c r="S142" s="129">
        <v>0.45</v>
      </c>
      <c r="T142" s="189">
        <v>1400</v>
      </c>
      <c r="U142" s="189">
        <f t="shared" si="99"/>
        <v>1722</v>
      </c>
      <c r="V142" s="129">
        <v>0.65</v>
      </c>
      <c r="W142" s="189">
        <v>1250</v>
      </c>
      <c r="X142" s="189">
        <f t="shared" si="100"/>
        <v>1537.5</v>
      </c>
    </row>
    <row r="143" spans="1:24" ht="72.75" thickBot="1" x14ac:dyDescent="0.3">
      <c r="A143" s="110">
        <v>17</v>
      </c>
      <c r="B143" s="168" t="s">
        <v>188</v>
      </c>
      <c r="C143" s="110" t="s">
        <v>134</v>
      </c>
      <c r="D143" s="154">
        <v>480</v>
      </c>
      <c r="E143" s="157">
        <f t="shared" ref="E143" si="103">D143*(1+23%)</f>
        <v>590.4</v>
      </c>
      <c r="F143" s="155">
        <v>0.45</v>
      </c>
      <c r="G143" s="123">
        <v>0.65</v>
      </c>
      <c r="H143" s="156">
        <v>409.9</v>
      </c>
      <c r="I143" s="134">
        <f t="shared" ref="I143" si="104">H143*(1+23%)</f>
        <v>504.17699999999996</v>
      </c>
      <c r="J143" s="129">
        <v>0.2</v>
      </c>
      <c r="K143" s="137">
        <v>877</v>
      </c>
      <c r="L143" s="137">
        <f t="shared" si="96"/>
        <v>1078.71</v>
      </c>
      <c r="M143" s="129">
        <v>0.3</v>
      </c>
      <c r="N143" s="174">
        <v>550</v>
      </c>
      <c r="O143" s="174">
        <f t="shared" si="97"/>
        <v>676.5</v>
      </c>
      <c r="P143" s="129">
        <v>0.2</v>
      </c>
      <c r="Q143" s="189">
        <v>780</v>
      </c>
      <c r="R143" s="189">
        <f t="shared" si="98"/>
        <v>959.4</v>
      </c>
      <c r="S143" s="129">
        <v>0.2</v>
      </c>
      <c r="T143" s="189">
        <v>800</v>
      </c>
      <c r="U143" s="189">
        <f t="shared" si="99"/>
        <v>984</v>
      </c>
      <c r="V143" s="129">
        <v>0.2</v>
      </c>
      <c r="W143" s="189">
        <v>990</v>
      </c>
      <c r="X143" s="189">
        <f t="shared" si="100"/>
        <v>1217.7</v>
      </c>
    </row>
    <row r="144" spans="1:24" ht="60.75" thickBot="1" x14ac:dyDescent="0.3">
      <c r="A144" s="93">
        <v>18</v>
      </c>
      <c r="B144" s="167" t="s">
        <v>187</v>
      </c>
      <c r="C144" s="93" t="s">
        <v>134</v>
      </c>
      <c r="D144" s="157">
        <v>450</v>
      </c>
      <c r="E144" s="157">
        <f t="shared" ref="E144" si="105">D144*(1+23%)</f>
        <v>553.5</v>
      </c>
      <c r="F144" s="155">
        <v>0.65</v>
      </c>
      <c r="G144" s="123">
        <v>0.45</v>
      </c>
      <c r="H144" s="159">
        <v>507</v>
      </c>
      <c r="I144" s="194">
        <f t="shared" ref="I144" si="106">H144*(1+23%)</f>
        <v>623.61</v>
      </c>
      <c r="J144" s="129">
        <v>0.2</v>
      </c>
      <c r="K144" s="139">
        <v>1890</v>
      </c>
      <c r="L144" s="139">
        <f t="shared" si="96"/>
        <v>2324.6999999999998</v>
      </c>
      <c r="M144" s="129">
        <v>0.3</v>
      </c>
      <c r="N144" s="139">
        <v>700</v>
      </c>
      <c r="O144" s="139">
        <f t="shared" si="97"/>
        <v>861</v>
      </c>
      <c r="P144" s="129">
        <v>0.2</v>
      </c>
      <c r="Q144" s="139">
        <v>750</v>
      </c>
      <c r="R144" s="139">
        <f t="shared" si="98"/>
        <v>922.5</v>
      </c>
      <c r="S144" s="129">
        <v>0.2</v>
      </c>
      <c r="T144" s="139">
        <v>1000</v>
      </c>
      <c r="U144" s="139">
        <f t="shared" si="99"/>
        <v>1230</v>
      </c>
      <c r="V144" s="129">
        <v>0.2</v>
      </c>
      <c r="W144" s="139">
        <v>1020</v>
      </c>
      <c r="X144" s="139">
        <f t="shared" si="100"/>
        <v>1254.5999999999999</v>
      </c>
    </row>
    <row r="145" spans="1:24" x14ac:dyDescent="0.25">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row>
    <row r="146" spans="1:24" x14ac:dyDescent="0.25">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row>
    <row r="147" spans="1:24" x14ac:dyDescent="0.25">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row>
    <row r="148" spans="1:24" ht="16.5" customHeight="1" x14ac:dyDescent="0.25">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row>
    <row r="149" spans="1:24" ht="16.5" customHeight="1" x14ac:dyDescent="0.25">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row>
    <row r="150" spans="1:24" x14ac:dyDescent="0.25">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row>
    <row r="151" spans="1:24" x14ac:dyDescent="0.25">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row>
    <row r="152" spans="1:24" x14ac:dyDescent="0.25">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row>
    <row r="153" spans="1:24" x14ac:dyDescent="0.25">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row>
    <row r="154" spans="1:24" x14ac:dyDescent="0.25">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row>
    <row r="155" spans="1:24" ht="15.75" thickBot="1" x14ac:dyDescent="0.3">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row>
    <row r="156" spans="1:24" ht="15.75" thickBot="1" x14ac:dyDescent="0.3">
      <c r="A156" s="238" t="s">
        <v>27</v>
      </c>
      <c r="B156" s="239"/>
      <c r="C156" s="239"/>
      <c r="D156" s="239"/>
      <c r="E156" s="240"/>
      <c r="F156" s="117"/>
      <c r="H156" s="150"/>
      <c r="I156" s="150"/>
      <c r="K156" s="150"/>
      <c r="L156" s="150"/>
      <c r="M156" s="195"/>
      <c r="N156" s="150"/>
      <c r="O156" s="150"/>
      <c r="Q156" s="150"/>
      <c r="R156" s="150"/>
      <c r="T156" s="150"/>
      <c r="U156" s="150"/>
      <c r="W156" s="150"/>
      <c r="X156" s="150"/>
    </row>
    <row r="157" spans="1:24" ht="84.75" thickBot="1" x14ac:dyDescent="0.3">
      <c r="A157" s="79">
        <v>19</v>
      </c>
      <c r="B157" s="68" t="s">
        <v>122</v>
      </c>
      <c r="C157" s="80" t="s">
        <v>134</v>
      </c>
      <c r="D157" s="86">
        <v>240</v>
      </c>
      <c r="E157" s="86">
        <f t="shared" ref="E157:E161" si="107">D157*(1+23%)</f>
        <v>295.2</v>
      </c>
      <c r="F157" s="114">
        <v>0.3</v>
      </c>
      <c r="G157" s="119">
        <v>0.2</v>
      </c>
      <c r="H157" s="139">
        <v>780</v>
      </c>
      <c r="I157" s="139">
        <f t="shared" ref="I157:I158" si="108">H157*(1+23%)</f>
        <v>959.4</v>
      </c>
      <c r="J157" s="129">
        <v>0.2</v>
      </c>
      <c r="K157" s="139">
        <v>555</v>
      </c>
      <c r="L157" s="139">
        <f t="shared" ref="L157:L158" si="109">K157*(1+23%)</f>
        <v>682.65</v>
      </c>
      <c r="M157" s="129">
        <v>0.2</v>
      </c>
      <c r="N157" s="139">
        <v>250</v>
      </c>
      <c r="O157" s="139">
        <f t="shared" ref="O157:O158" si="110">N157*(1+23%)</f>
        <v>307.5</v>
      </c>
      <c r="P157" s="129">
        <v>0.65</v>
      </c>
      <c r="Q157" s="139">
        <v>80</v>
      </c>
      <c r="R157" s="139">
        <f t="shared" ref="R157:R164" si="111">Q157*(1+23%)</f>
        <v>98.4</v>
      </c>
      <c r="S157" s="129">
        <v>0.45</v>
      </c>
      <c r="T157" s="139">
        <v>150</v>
      </c>
      <c r="U157" s="139">
        <f t="shared" ref="U157:U164" si="112">T157*(1+23%)</f>
        <v>184.5</v>
      </c>
      <c r="V157" s="129">
        <v>0.2</v>
      </c>
      <c r="W157" s="139">
        <v>340</v>
      </c>
      <c r="X157" s="139">
        <f t="shared" ref="X157:X164" si="113">W157*(1+23%)</f>
        <v>418.2</v>
      </c>
    </row>
    <row r="158" spans="1:24" ht="48.75" thickBot="1" x14ac:dyDescent="0.3">
      <c r="A158" s="93">
        <v>20</v>
      </c>
      <c r="B158" s="94" t="s">
        <v>123</v>
      </c>
      <c r="C158" s="95" t="s">
        <v>134</v>
      </c>
      <c r="D158" s="157">
        <v>3000</v>
      </c>
      <c r="E158" s="86">
        <f t="shared" si="107"/>
        <v>3690</v>
      </c>
      <c r="F158" s="114">
        <v>0.2</v>
      </c>
      <c r="G158" s="119">
        <v>0.2</v>
      </c>
      <c r="H158" s="191">
        <v>3448</v>
      </c>
      <c r="I158" s="191">
        <f t="shared" si="108"/>
        <v>4241.04</v>
      </c>
      <c r="J158" s="129">
        <v>0.2</v>
      </c>
      <c r="K158" s="139">
        <v>3150</v>
      </c>
      <c r="L158" s="139">
        <f t="shared" si="109"/>
        <v>3874.5</v>
      </c>
      <c r="M158" s="129">
        <v>0.3</v>
      </c>
      <c r="N158" s="139">
        <v>2000</v>
      </c>
      <c r="O158" s="139">
        <f t="shared" si="110"/>
        <v>2460</v>
      </c>
      <c r="P158" s="129">
        <v>0.65</v>
      </c>
      <c r="Q158" s="139">
        <v>800</v>
      </c>
      <c r="R158" s="139">
        <f t="shared" si="111"/>
        <v>984</v>
      </c>
      <c r="S158" s="129">
        <v>0.45</v>
      </c>
      <c r="T158" s="139">
        <v>1200</v>
      </c>
      <c r="U158" s="139">
        <f t="shared" si="112"/>
        <v>1476</v>
      </c>
      <c r="V158" s="129">
        <v>0.2</v>
      </c>
      <c r="W158" s="139">
        <v>4400</v>
      </c>
      <c r="X158" s="139">
        <f t="shared" si="113"/>
        <v>5412</v>
      </c>
    </row>
    <row r="159" spans="1:24" ht="72.75" thickBot="1" x14ac:dyDescent="0.3">
      <c r="A159" s="96">
        <v>21</v>
      </c>
      <c r="B159" s="169" t="s">
        <v>124</v>
      </c>
      <c r="C159" s="95" t="s">
        <v>134</v>
      </c>
      <c r="D159" s="86">
        <v>350</v>
      </c>
      <c r="E159" s="86">
        <f t="shared" si="107"/>
        <v>430.5</v>
      </c>
      <c r="F159" s="114">
        <v>0.3</v>
      </c>
      <c r="G159" s="119">
        <v>0.2</v>
      </c>
      <c r="H159" s="139">
        <v>588</v>
      </c>
      <c r="I159" s="139">
        <f t="shared" ref="I159:I161" si="114">H159*(1+23%)</f>
        <v>723.24</v>
      </c>
      <c r="J159" s="129">
        <v>0.2</v>
      </c>
      <c r="K159" s="139">
        <v>399</v>
      </c>
      <c r="L159" s="139">
        <f t="shared" ref="L159:L164" si="115">K159*(1+23%)</f>
        <v>490.77</v>
      </c>
      <c r="M159" s="129">
        <v>0.2</v>
      </c>
      <c r="N159" s="139">
        <v>500</v>
      </c>
      <c r="O159" s="139">
        <f t="shared" ref="O159:O164" si="116">N159*(1+23%)</f>
        <v>615</v>
      </c>
      <c r="P159" s="129">
        <v>0.2</v>
      </c>
      <c r="Q159" s="139">
        <v>500</v>
      </c>
      <c r="R159" s="139">
        <f t="shared" si="111"/>
        <v>615</v>
      </c>
      <c r="S159" s="129">
        <v>0.45</v>
      </c>
      <c r="T159" s="139">
        <v>90</v>
      </c>
      <c r="U159" s="139">
        <f t="shared" si="112"/>
        <v>110.7</v>
      </c>
      <c r="V159" s="129">
        <v>0.65</v>
      </c>
      <c r="W159" s="139">
        <v>59</v>
      </c>
      <c r="X159" s="139">
        <f t="shared" si="113"/>
        <v>72.569999999999993</v>
      </c>
    </row>
    <row r="160" spans="1:24" ht="72.75" thickBot="1" x14ac:dyDescent="0.3">
      <c r="A160" s="79">
        <v>22</v>
      </c>
      <c r="B160" s="170" t="s">
        <v>145</v>
      </c>
      <c r="C160" s="80" t="s">
        <v>146</v>
      </c>
      <c r="D160" s="86">
        <v>460</v>
      </c>
      <c r="E160" s="86">
        <f t="shared" si="107"/>
        <v>565.79999999999995</v>
      </c>
      <c r="F160" s="114">
        <v>0.3</v>
      </c>
      <c r="G160" s="119">
        <v>0.2</v>
      </c>
      <c r="H160" s="139">
        <v>658</v>
      </c>
      <c r="I160" s="139">
        <f t="shared" si="114"/>
        <v>809.34</v>
      </c>
      <c r="J160" s="129">
        <v>0.2</v>
      </c>
      <c r="K160" s="139">
        <v>499</v>
      </c>
      <c r="L160" s="139">
        <f t="shared" si="115"/>
        <v>613.77</v>
      </c>
      <c r="M160" s="129">
        <v>0.2</v>
      </c>
      <c r="N160" s="139">
        <v>500</v>
      </c>
      <c r="O160" s="139">
        <f t="shared" si="116"/>
        <v>615</v>
      </c>
      <c r="P160" s="129">
        <v>0.2</v>
      </c>
      <c r="Q160" s="139">
        <v>510</v>
      </c>
      <c r="R160" s="139">
        <f t="shared" si="111"/>
        <v>627.29999999999995</v>
      </c>
      <c r="S160" s="129">
        <v>0.45</v>
      </c>
      <c r="T160" s="139">
        <v>90</v>
      </c>
      <c r="U160" s="139">
        <f t="shared" si="112"/>
        <v>110.7</v>
      </c>
      <c r="V160" s="129">
        <v>0.65</v>
      </c>
      <c r="W160" s="139">
        <v>69</v>
      </c>
      <c r="X160" s="139">
        <f t="shared" si="113"/>
        <v>84.87</v>
      </c>
    </row>
    <row r="161" spans="1:24" ht="108.75" thickBot="1" x14ac:dyDescent="0.3">
      <c r="A161" s="110">
        <v>23</v>
      </c>
      <c r="B161" s="85" t="s">
        <v>189</v>
      </c>
      <c r="C161" s="110" t="s">
        <v>137</v>
      </c>
      <c r="D161" s="100">
        <v>4000</v>
      </c>
      <c r="E161" s="100">
        <f t="shared" si="107"/>
        <v>4920</v>
      </c>
      <c r="F161" s="114">
        <v>0.2</v>
      </c>
      <c r="G161" s="119">
        <v>0.2</v>
      </c>
      <c r="H161" s="134">
        <v>2298</v>
      </c>
      <c r="I161" s="134">
        <f t="shared" si="114"/>
        <v>2826.54</v>
      </c>
      <c r="J161" s="129">
        <v>0.2</v>
      </c>
      <c r="K161" s="137">
        <v>1800</v>
      </c>
      <c r="L161" s="137">
        <f t="shared" si="115"/>
        <v>2214</v>
      </c>
      <c r="M161" s="129">
        <v>0.2</v>
      </c>
      <c r="N161" s="174">
        <v>800</v>
      </c>
      <c r="O161" s="174">
        <f t="shared" si="116"/>
        <v>984</v>
      </c>
      <c r="P161" s="129">
        <v>0.65</v>
      </c>
      <c r="Q161" s="189">
        <v>400</v>
      </c>
      <c r="R161" s="189">
        <f t="shared" si="111"/>
        <v>492</v>
      </c>
      <c r="S161" s="129">
        <v>0.3</v>
      </c>
      <c r="T161" s="189">
        <v>750</v>
      </c>
      <c r="U161" s="189">
        <f t="shared" si="112"/>
        <v>922.5</v>
      </c>
      <c r="V161" s="129">
        <v>0.45</v>
      </c>
      <c r="W161" s="189">
        <v>480</v>
      </c>
      <c r="X161" s="189">
        <f t="shared" si="113"/>
        <v>590.4</v>
      </c>
    </row>
    <row r="162" spans="1:24" ht="72.75" thickBot="1" x14ac:dyDescent="0.3">
      <c r="A162" s="110">
        <v>24</v>
      </c>
      <c r="B162" s="85" t="s">
        <v>190</v>
      </c>
      <c r="C162" s="110" t="s">
        <v>137</v>
      </c>
      <c r="D162" s="100">
        <v>700</v>
      </c>
      <c r="E162" s="100">
        <f t="shared" ref="E162" si="117">D162*(1+23%)</f>
        <v>861</v>
      </c>
      <c r="F162" s="114">
        <v>0.65</v>
      </c>
      <c r="G162" s="119">
        <v>0.2</v>
      </c>
      <c r="H162" s="134">
        <v>987</v>
      </c>
      <c r="I162" s="134">
        <f t="shared" ref="I162" si="118">H162*(1+23%)</f>
        <v>1214.01</v>
      </c>
      <c r="J162" s="129">
        <v>0.2</v>
      </c>
      <c r="K162" s="137">
        <v>1699</v>
      </c>
      <c r="L162" s="137">
        <f t="shared" si="115"/>
        <v>2089.77</v>
      </c>
      <c r="M162" s="129">
        <v>0.45</v>
      </c>
      <c r="N162" s="174">
        <v>800</v>
      </c>
      <c r="O162" s="174">
        <f t="shared" si="116"/>
        <v>984</v>
      </c>
      <c r="P162" s="129">
        <v>0.2</v>
      </c>
      <c r="Q162" s="189">
        <v>950</v>
      </c>
      <c r="R162" s="189">
        <f t="shared" si="111"/>
        <v>1168.5</v>
      </c>
      <c r="S162" s="129">
        <v>0.3</v>
      </c>
      <c r="T162" s="189">
        <v>900</v>
      </c>
      <c r="U162" s="189">
        <f t="shared" si="112"/>
        <v>1107</v>
      </c>
      <c r="V162" s="129">
        <v>0.2</v>
      </c>
      <c r="W162" s="189">
        <v>3300</v>
      </c>
      <c r="X162" s="189">
        <f t="shared" si="113"/>
        <v>4059</v>
      </c>
    </row>
    <row r="163" spans="1:24" ht="108.75" thickBot="1" x14ac:dyDescent="0.3">
      <c r="A163" s="110">
        <v>25</v>
      </c>
      <c r="B163" s="85" t="s">
        <v>191</v>
      </c>
      <c r="C163" s="110" t="s">
        <v>137</v>
      </c>
      <c r="D163" s="100">
        <v>5200</v>
      </c>
      <c r="E163" s="100">
        <f t="shared" ref="E163:E164" si="119">D163*(1+23%)</f>
        <v>6396</v>
      </c>
      <c r="F163" s="114">
        <v>0.3</v>
      </c>
      <c r="G163" s="119">
        <v>0.2</v>
      </c>
      <c r="H163" s="134">
        <v>7488</v>
      </c>
      <c r="I163" s="134">
        <f t="shared" ref="I163" si="120">H163*(1+23%)</f>
        <v>9210.24</v>
      </c>
      <c r="J163" s="129">
        <v>0.2</v>
      </c>
      <c r="K163" s="137">
        <v>6180</v>
      </c>
      <c r="L163" s="137">
        <f t="shared" si="115"/>
        <v>7601.4</v>
      </c>
      <c r="M163" s="129">
        <v>0.45</v>
      </c>
      <c r="N163" s="174">
        <v>4500</v>
      </c>
      <c r="O163" s="174">
        <f t="shared" si="116"/>
        <v>5535</v>
      </c>
      <c r="P163" s="129">
        <v>0.65</v>
      </c>
      <c r="Q163" s="189">
        <v>3590</v>
      </c>
      <c r="R163" s="189">
        <f t="shared" si="111"/>
        <v>4415.7</v>
      </c>
      <c r="S163" s="129">
        <v>0.3</v>
      </c>
      <c r="T163" s="189">
        <v>5200</v>
      </c>
      <c r="U163" s="189">
        <f t="shared" si="112"/>
        <v>6396</v>
      </c>
      <c r="V163" s="129">
        <v>0.2</v>
      </c>
      <c r="W163" s="189">
        <v>9000</v>
      </c>
      <c r="X163" s="189">
        <f t="shared" si="113"/>
        <v>11070</v>
      </c>
    </row>
    <row r="164" spans="1:24" ht="60.75" thickBot="1" x14ac:dyDescent="0.3">
      <c r="A164" s="110">
        <v>26</v>
      </c>
      <c r="B164" s="65" t="s">
        <v>192</v>
      </c>
      <c r="C164" s="110" t="s">
        <v>137</v>
      </c>
      <c r="D164" s="100">
        <v>500</v>
      </c>
      <c r="E164" s="100">
        <f t="shared" si="119"/>
        <v>615</v>
      </c>
      <c r="F164" s="114">
        <v>0.2</v>
      </c>
      <c r="G164" s="119">
        <v>0.3</v>
      </c>
      <c r="H164" s="134">
        <v>190</v>
      </c>
      <c r="I164" s="134">
        <f t="shared" ref="I164" si="121">H164*(1+23%)</f>
        <v>233.7</v>
      </c>
      <c r="J164" s="129">
        <v>0.2</v>
      </c>
      <c r="K164" s="137">
        <v>399</v>
      </c>
      <c r="L164" s="137">
        <f t="shared" si="115"/>
        <v>490.77</v>
      </c>
      <c r="M164" s="129">
        <v>0.2</v>
      </c>
      <c r="N164" s="174">
        <v>200</v>
      </c>
      <c r="O164" s="174">
        <f t="shared" si="116"/>
        <v>246</v>
      </c>
      <c r="P164" s="129">
        <v>0.2</v>
      </c>
      <c r="Q164" s="189">
        <v>300</v>
      </c>
      <c r="R164" s="189">
        <f t="shared" si="111"/>
        <v>369</v>
      </c>
      <c r="S164" s="129">
        <v>0.45</v>
      </c>
      <c r="T164" s="189">
        <v>140</v>
      </c>
      <c r="U164" s="189">
        <f t="shared" si="112"/>
        <v>172.2</v>
      </c>
      <c r="V164" s="129">
        <v>0.65</v>
      </c>
      <c r="W164" s="189">
        <v>88</v>
      </c>
      <c r="X164" s="189">
        <f t="shared" si="113"/>
        <v>108.24</v>
      </c>
    </row>
    <row r="165" spans="1:24" ht="21.75" customHeight="1" thickBot="1" x14ac:dyDescent="0.3">
      <c r="A165" s="312" t="s">
        <v>156</v>
      </c>
      <c r="B165" s="313"/>
      <c r="C165" s="314"/>
      <c r="D165" s="128" t="e">
        <f>SUM(D159:D164,D158,D157,D144,D143,D142,D141,D138,D137,D136,D133,D132,D131,D130,D128,D127,D126,D124,D123,D122,D121,D89,D88,D87,D86,D85,D24,D23,D22,D21,D19,D18,D9,D8,D7,D74,D72,D69,D67,D66,D57,D56,D55,#REF!,#REF!,D34,D35,D36,D37,D38,D39)</f>
        <v>#REF!</v>
      </c>
      <c r="E165" s="128" t="e">
        <f>SUM(E159:E164,E158,E157,E144,E143,E142,E141,E138,E137,E136,E7,E8,E9,E18,E19,E21,E22,E23,E24,#REF!,#REF!,E34,E35,E36,E37,E38,E39,E55,E56,E57,E66,E67,E69,E72,E74,E85,E86,E87,E88,E89,E121,E122,E123,E124,E126,E127,E128,E130,E131,E132,E133)</f>
        <v>#REF!</v>
      </c>
      <c r="F165" s="118">
        <f>SUM(F157:F164,F141:F144,F136:F138,F130:F133,F126:F128,F121:F124,F93)</f>
        <v>90.45131361806061</v>
      </c>
      <c r="G165" s="118">
        <f>SUM(G157:G164,G141:G144,G136:G138,G130:G133,G126:G128,G121:G124,G93)</f>
        <v>78.995150391728529</v>
      </c>
      <c r="H165" s="151">
        <f>SUM(H159:H164,H157:H158,H157,H144,H143,H142,H141,H138,H137,H136,H133,H132,H131,H130,H128,H127,H126,H124,H123,H122,H121)</f>
        <v>34500.400000000001</v>
      </c>
      <c r="I165" s="151">
        <f>SUM(I159:I164,I158,I157,I144,I143,I142,I141,I138,I137,I136,I133,I132,I131,I130,I128,I127,I126,I124,I123,I122,I121)</f>
        <v>41476.091999999997</v>
      </c>
      <c r="J165" s="118">
        <v>3</v>
      </c>
      <c r="K165" s="151">
        <f>SUM(K159:K164,K158,K157,K144,K143,K142,K141,K138,K137,K136,K133,K132,K131,K130,K128,K127,K126,K124,K123,K122,K121)</f>
        <v>37083.800000000003</v>
      </c>
      <c r="L165" s="151">
        <f>SUM(L159:L164,L157:L158,L141:L144,L136:L138,L131:L133,L126:L130,L121:L124)</f>
        <v>45613.073999999993</v>
      </c>
      <c r="M165" s="118" t="e">
        <f>SUM(M157:M164,#REF!,#REF!,#REF!,#REF!,#REF!,M93)</f>
        <v>#REF!</v>
      </c>
      <c r="N165" s="151">
        <f>SUM(N159:N164,N158,N157,N144,N143,N142,N141,N138,N137,N136,N133,N132,N131,N130,N128,N127,N126,N124,N123,N122,N121)</f>
        <v>24314</v>
      </c>
      <c r="O165" s="151">
        <f>SUM(O159:O164,O157:O158,O141:O144,O136:O138,O131:O133,O126:O130,O121:O124)</f>
        <v>29906.22</v>
      </c>
      <c r="P165" s="152"/>
      <c r="Q165" s="151">
        <f>SUM(Q159:Q164,Q158,Q157,Q144,Q143,Q142,Q141,Q138,Q137,Q136,Q133,Q132,Q131,Q130,Q128,Q127,Q126,Q124,Q123,Q122,Q121)</f>
        <v>19321</v>
      </c>
      <c r="R165" s="151">
        <f>SUM(R159:R164,R157:R158,R141:R144,R136:R138,R131:R133,R126:R130,R121:R124)</f>
        <v>23764.830000000009</v>
      </c>
      <c r="T165" s="151">
        <f>SUM(T159:T164,T158,T157,T144,T143,T142,T141,T138,T137,T136,T133,T132,T131,T130,T128,T127,T126,T124,T123,T122,T121)</f>
        <v>26050</v>
      </c>
      <c r="U165" s="151">
        <f>SUM(U159:U164,U157:U158,U141:U144,U136:U138,U131:U133,U126:U130,U121:U124)</f>
        <v>32041.5</v>
      </c>
      <c r="W165" s="151">
        <f>SUM(W159:W164,W158,W157,W144,W143,W142,W141,W138,W137,W136,W133,W132,W131,W130,W128,W127,W126,W124,W123,W122,W121)</f>
        <v>33909.9</v>
      </c>
      <c r="X165" s="151">
        <f>SUM(X159:X164,X157:X158,X141:X144,X136:X138,X131:X133,X126:X130,X121:X124)</f>
        <v>41709.176999999989</v>
      </c>
    </row>
    <row r="166" spans="1:24" x14ac:dyDescent="0.25">
      <c r="E166" s="121"/>
    </row>
    <row r="168" spans="1:24" x14ac:dyDescent="0.25">
      <c r="F168" s="120"/>
      <c r="G168" s="120"/>
      <c r="J168" s="153"/>
      <c r="P168" s="153"/>
    </row>
  </sheetData>
  <mergeCells count="309">
    <mergeCell ref="H92:I93"/>
    <mergeCell ref="H128:H129"/>
    <mergeCell ref="I128:I129"/>
    <mergeCell ref="A53:C53"/>
    <mergeCell ref="A128:A129"/>
    <mergeCell ref="N75:O76"/>
    <mergeCell ref="N77:O78"/>
    <mergeCell ref="N82:N83"/>
    <mergeCell ref="O82:O83"/>
    <mergeCell ref="N90:O91"/>
    <mergeCell ref="N92:O93"/>
    <mergeCell ref="N128:N129"/>
    <mergeCell ref="O128:O129"/>
    <mergeCell ref="N60:O61"/>
    <mergeCell ref="N63:N64"/>
    <mergeCell ref="O63:O64"/>
    <mergeCell ref="N67:N68"/>
    <mergeCell ref="O67:O68"/>
    <mergeCell ref="N70:N71"/>
    <mergeCell ref="O70:O71"/>
    <mergeCell ref="N72:N73"/>
    <mergeCell ref="O72:O73"/>
    <mergeCell ref="N25:O26"/>
    <mergeCell ref="N27:O28"/>
    <mergeCell ref="N31:N32"/>
    <mergeCell ref="O31:O32"/>
    <mergeCell ref="N40:O41"/>
    <mergeCell ref="N42:O43"/>
    <mergeCell ref="N52:N53"/>
    <mergeCell ref="O52:O53"/>
    <mergeCell ref="N58:O59"/>
    <mergeCell ref="N1:O1"/>
    <mergeCell ref="N4:N5"/>
    <mergeCell ref="O4:O5"/>
    <mergeCell ref="N10:O10"/>
    <mergeCell ref="N11:O11"/>
    <mergeCell ref="N15:N16"/>
    <mergeCell ref="O15:O16"/>
    <mergeCell ref="N19:N20"/>
    <mergeCell ref="O19:O20"/>
    <mergeCell ref="K70:K71"/>
    <mergeCell ref="K72:K73"/>
    <mergeCell ref="K58:L59"/>
    <mergeCell ref="K31:K32"/>
    <mergeCell ref="K52:K53"/>
    <mergeCell ref="K75:L76"/>
    <mergeCell ref="H90:I91"/>
    <mergeCell ref="K82:K83"/>
    <mergeCell ref="K90:L91"/>
    <mergeCell ref="I67:I68"/>
    <mergeCell ref="H70:H71"/>
    <mergeCell ref="I70:I71"/>
    <mergeCell ref="H72:H73"/>
    <mergeCell ref="I72:I73"/>
    <mergeCell ref="H75:I76"/>
    <mergeCell ref="H67:H68"/>
    <mergeCell ref="H77:I78"/>
    <mergeCell ref="H82:H83"/>
    <mergeCell ref="I82:I83"/>
    <mergeCell ref="H31:H32"/>
    <mergeCell ref="I31:I32"/>
    <mergeCell ref="H40:I41"/>
    <mergeCell ref="H42:I43"/>
    <mergeCell ref="H52:H53"/>
    <mergeCell ref="I52:I53"/>
    <mergeCell ref="H58:I59"/>
    <mergeCell ref="H60:I61"/>
    <mergeCell ref="H63:H64"/>
    <mergeCell ref="I63:I64"/>
    <mergeCell ref="A165:C165"/>
    <mergeCell ref="A4:C4"/>
    <mergeCell ref="A5:C5"/>
    <mergeCell ref="A6:C6"/>
    <mergeCell ref="D4:D5"/>
    <mergeCell ref="E4:E5"/>
    <mergeCell ref="B19:B20"/>
    <mergeCell ref="C19:C20"/>
    <mergeCell ref="D19:D20"/>
    <mergeCell ref="E19:E20"/>
    <mergeCell ref="A11:C11"/>
    <mergeCell ref="D11:E11"/>
    <mergeCell ref="D63:D64"/>
    <mergeCell ref="E63:E64"/>
    <mergeCell ref="D58:E59"/>
    <mergeCell ref="A60:C60"/>
    <mergeCell ref="A61:C61"/>
    <mergeCell ref="D60:E61"/>
    <mergeCell ref="D52:D53"/>
    <mergeCell ref="A75:C75"/>
    <mergeCell ref="A76:C76"/>
    <mergeCell ref="D75:E76"/>
    <mergeCell ref="B67:B68"/>
    <mergeCell ref="C67:C68"/>
    <mergeCell ref="D67:D68"/>
    <mergeCell ref="E67:E68"/>
    <mergeCell ref="C69:C71"/>
    <mergeCell ref="D70:D71"/>
    <mergeCell ref="E70:E71"/>
    <mergeCell ref="A67:A68"/>
    <mergeCell ref="A69:A71"/>
    <mergeCell ref="A72:A73"/>
    <mergeCell ref="E52:E53"/>
    <mergeCell ref="E15:E16"/>
    <mergeCell ref="D27:E28"/>
    <mergeCell ref="A31:C31"/>
    <mergeCell ref="A32:C32"/>
    <mergeCell ref="A62:E62"/>
    <mergeCell ref="B72:B73"/>
    <mergeCell ref="C72:C73"/>
    <mergeCell ref="D72:D73"/>
    <mergeCell ref="E72:E73"/>
    <mergeCell ref="A43:C43"/>
    <mergeCell ref="D42:E43"/>
    <mergeCell ref="A15:C15"/>
    <mergeCell ref="A16:C16"/>
    <mergeCell ref="A17:C17"/>
    <mergeCell ref="D15:D16"/>
    <mergeCell ref="A33:C33"/>
    <mergeCell ref="D31:D32"/>
    <mergeCell ref="E31:E32"/>
    <mergeCell ref="A25:C25"/>
    <mergeCell ref="A26:C26"/>
    <mergeCell ref="D25:E26"/>
    <mergeCell ref="A28:C28"/>
    <mergeCell ref="H10:I10"/>
    <mergeCell ref="A1:B1"/>
    <mergeCell ref="A3:E3"/>
    <mergeCell ref="A14:E14"/>
    <mergeCell ref="A30:E30"/>
    <mergeCell ref="A40:C40"/>
    <mergeCell ref="A41:C41"/>
    <mergeCell ref="D40:E41"/>
    <mergeCell ref="A42:C42"/>
    <mergeCell ref="D1:E1"/>
    <mergeCell ref="H25:I26"/>
    <mergeCell ref="H27:I28"/>
    <mergeCell ref="K77:L78"/>
    <mergeCell ref="L82:L83"/>
    <mergeCell ref="A10:C10"/>
    <mergeCell ref="D10:E10"/>
    <mergeCell ref="A135:E135"/>
    <mergeCell ref="A140:E140"/>
    <mergeCell ref="A125:E125"/>
    <mergeCell ref="A77:C77"/>
    <mergeCell ref="A78:C78"/>
    <mergeCell ref="D77:E78"/>
    <mergeCell ref="A82:C82"/>
    <mergeCell ref="A83:C83"/>
    <mergeCell ref="A84:C84"/>
    <mergeCell ref="D82:D83"/>
    <mergeCell ref="E82:E83"/>
    <mergeCell ref="A19:A20"/>
    <mergeCell ref="A58:C58"/>
    <mergeCell ref="A59:C59"/>
    <mergeCell ref="A52:C52"/>
    <mergeCell ref="A54:C54"/>
    <mergeCell ref="A27:C27"/>
    <mergeCell ref="A63:C63"/>
    <mergeCell ref="A64:C64"/>
    <mergeCell ref="A65:C65"/>
    <mergeCell ref="A156:E156"/>
    <mergeCell ref="C128:C129"/>
    <mergeCell ref="D128:D129"/>
    <mergeCell ref="E128:E129"/>
    <mergeCell ref="A120:C120"/>
    <mergeCell ref="A90:C90"/>
    <mergeCell ref="A91:C91"/>
    <mergeCell ref="D90:E91"/>
    <mergeCell ref="A92:C92"/>
    <mergeCell ref="A93:C93"/>
    <mergeCell ref="D92:E93"/>
    <mergeCell ref="K4:K5"/>
    <mergeCell ref="K15:K16"/>
    <mergeCell ref="K19:K20"/>
    <mergeCell ref="K1:L1"/>
    <mergeCell ref="L4:L5"/>
    <mergeCell ref="K10:L10"/>
    <mergeCell ref="K11:L11"/>
    <mergeCell ref="L15:L16"/>
    <mergeCell ref="L19:L20"/>
    <mergeCell ref="K128:K129"/>
    <mergeCell ref="K60:L61"/>
    <mergeCell ref="L63:L64"/>
    <mergeCell ref="L67:L68"/>
    <mergeCell ref="L70:L71"/>
    <mergeCell ref="L72:L73"/>
    <mergeCell ref="H1:I1"/>
    <mergeCell ref="K25:L26"/>
    <mergeCell ref="K27:L28"/>
    <mergeCell ref="L31:L32"/>
    <mergeCell ref="K40:L41"/>
    <mergeCell ref="K42:L43"/>
    <mergeCell ref="L52:L53"/>
    <mergeCell ref="K63:K64"/>
    <mergeCell ref="K67:K68"/>
    <mergeCell ref="K92:L93"/>
    <mergeCell ref="L128:L129"/>
    <mergeCell ref="H4:H5"/>
    <mergeCell ref="I4:I5"/>
    <mergeCell ref="H11:I11"/>
    <mergeCell ref="H15:H16"/>
    <mergeCell ref="I15:I16"/>
    <mergeCell ref="H19:H20"/>
    <mergeCell ref="I19:I20"/>
    <mergeCell ref="Q1:R1"/>
    <mergeCell ref="Q4:Q5"/>
    <mergeCell ref="R4:R5"/>
    <mergeCell ref="Q10:R10"/>
    <mergeCell ref="Q11:R11"/>
    <mergeCell ref="Q15:Q16"/>
    <mergeCell ref="R15:R16"/>
    <mergeCell ref="Q19:Q20"/>
    <mergeCell ref="R19:R20"/>
    <mergeCell ref="Q25:R26"/>
    <mergeCell ref="Q27:R28"/>
    <mergeCell ref="Q31:Q32"/>
    <mergeCell ref="R31:R32"/>
    <mergeCell ref="Q40:R41"/>
    <mergeCell ref="Q42:R43"/>
    <mergeCell ref="Q52:Q53"/>
    <mergeCell ref="R52:R53"/>
    <mergeCell ref="Q58:R59"/>
    <mergeCell ref="Q60:R61"/>
    <mergeCell ref="Q63:Q64"/>
    <mergeCell ref="R63:R64"/>
    <mergeCell ref="Q67:Q68"/>
    <mergeCell ref="R67:R68"/>
    <mergeCell ref="Q70:Q71"/>
    <mergeCell ref="R70:R71"/>
    <mergeCell ref="Q72:Q73"/>
    <mergeCell ref="R72:R73"/>
    <mergeCell ref="Q75:R76"/>
    <mergeCell ref="Q77:R78"/>
    <mergeCell ref="Q82:Q83"/>
    <mergeCell ref="R82:R83"/>
    <mergeCell ref="Q90:R91"/>
    <mergeCell ref="Q92:R93"/>
    <mergeCell ref="Q128:Q129"/>
    <mergeCell ref="R128:R129"/>
    <mergeCell ref="T1:U1"/>
    <mergeCell ref="T4:T5"/>
    <mergeCell ref="U4:U5"/>
    <mergeCell ref="T10:U10"/>
    <mergeCell ref="T11:U11"/>
    <mergeCell ref="T15:T16"/>
    <mergeCell ref="U15:U16"/>
    <mergeCell ref="T19:T20"/>
    <mergeCell ref="U19:U20"/>
    <mergeCell ref="T25:U26"/>
    <mergeCell ref="T27:U28"/>
    <mergeCell ref="T31:T32"/>
    <mergeCell ref="U31:U32"/>
    <mergeCell ref="T40:U41"/>
    <mergeCell ref="T42:U43"/>
    <mergeCell ref="T52:T53"/>
    <mergeCell ref="U52:U53"/>
    <mergeCell ref="T58:U59"/>
    <mergeCell ref="T60:U61"/>
    <mergeCell ref="T63:T64"/>
    <mergeCell ref="U63:U64"/>
    <mergeCell ref="T67:T68"/>
    <mergeCell ref="U67:U68"/>
    <mergeCell ref="T70:T71"/>
    <mergeCell ref="U70:U71"/>
    <mergeCell ref="T72:T73"/>
    <mergeCell ref="U72:U73"/>
    <mergeCell ref="T75:U76"/>
    <mergeCell ref="T77:U78"/>
    <mergeCell ref="T82:T83"/>
    <mergeCell ref="U82:U83"/>
    <mergeCell ref="T90:U91"/>
    <mergeCell ref="T92:U93"/>
    <mergeCell ref="T128:T129"/>
    <mergeCell ref="U128:U129"/>
    <mergeCell ref="W1:X1"/>
    <mergeCell ref="W4:W5"/>
    <mergeCell ref="X4:X5"/>
    <mergeCell ref="W10:X10"/>
    <mergeCell ref="W11:X11"/>
    <mergeCell ref="W15:W16"/>
    <mergeCell ref="X15:X16"/>
    <mergeCell ref="W19:W20"/>
    <mergeCell ref="X19:X20"/>
    <mergeCell ref="W25:X26"/>
    <mergeCell ref="W27:X28"/>
    <mergeCell ref="W31:W32"/>
    <mergeCell ref="X31:X32"/>
    <mergeCell ref="W40:X41"/>
    <mergeCell ref="W42:X43"/>
    <mergeCell ref="W52:W53"/>
    <mergeCell ref="X52:X53"/>
    <mergeCell ref="W58:X59"/>
    <mergeCell ref="W75:X76"/>
    <mergeCell ref="W77:X78"/>
    <mergeCell ref="W82:W83"/>
    <mergeCell ref="X82:X83"/>
    <mergeCell ref="W90:X91"/>
    <mergeCell ref="W92:X93"/>
    <mergeCell ref="W128:W129"/>
    <mergeCell ref="X128:X129"/>
    <mergeCell ref="W60:X61"/>
    <mergeCell ref="W63:W64"/>
    <mergeCell ref="X63:X64"/>
    <mergeCell ref="W67:W68"/>
    <mergeCell ref="X67:X68"/>
    <mergeCell ref="W70:W71"/>
    <mergeCell ref="X70:X71"/>
    <mergeCell ref="W72:W73"/>
    <mergeCell ref="X72:X73"/>
  </mergeCell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3"/>
  <sheetViews>
    <sheetView workbookViewId="0">
      <pane ySplit="795" topLeftCell="A43" activePane="bottomLeft"/>
      <selection activeCell="BH1" sqref="BH1:BQ1048576"/>
      <selection pane="bottomLeft" activeCell="F48" sqref="F48"/>
    </sheetView>
  </sheetViews>
  <sheetFormatPr defaultRowHeight="15" x14ac:dyDescent="0.25"/>
  <cols>
    <col min="1" max="1" width="20.42578125" customWidth="1"/>
    <col min="2" max="2" width="6.42578125" customWidth="1"/>
    <col min="3" max="3" width="5.85546875" customWidth="1"/>
    <col min="4" max="4" width="54.42578125" customWidth="1"/>
    <col min="5" max="5" width="18.140625" customWidth="1"/>
    <col min="6" max="7" width="13.140625" bestFit="1" customWidth="1"/>
    <col min="27" max="27" width="6.42578125" bestFit="1" customWidth="1"/>
    <col min="28" max="28" width="4.5703125" bestFit="1" customWidth="1"/>
    <col min="29" max="35" width="2" bestFit="1" customWidth="1"/>
    <col min="36" max="36" width="7" customWidth="1"/>
    <col min="38" max="47" width="6.28515625" bestFit="1" customWidth="1"/>
    <col min="49" max="58" width="6.28515625" bestFit="1" customWidth="1"/>
    <col min="60" max="69" width="6.28515625" bestFit="1" customWidth="1"/>
  </cols>
  <sheetData>
    <row r="1" spans="1:14" x14ac:dyDescent="0.25">
      <c r="A1" s="21"/>
      <c r="B1" s="21"/>
      <c r="C1" s="21"/>
      <c r="D1" s="21"/>
      <c r="E1" t="s">
        <v>33</v>
      </c>
      <c r="F1" t="s">
        <v>34</v>
      </c>
      <c r="G1" t="s">
        <v>35</v>
      </c>
      <c r="H1" t="s">
        <v>36</v>
      </c>
      <c r="I1" t="s">
        <v>37</v>
      </c>
      <c r="J1" t="s">
        <v>38</v>
      </c>
      <c r="K1" t="s">
        <v>39</v>
      </c>
      <c r="L1" t="s">
        <v>40</v>
      </c>
      <c r="M1" t="s">
        <v>41</v>
      </c>
      <c r="N1" t="s">
        <v>42</v>
      </c>
    </row>
    <row r="2" spans="1:14" x14ac:dyDescent="0.25">
      <c r="A2" s="21"/>
      <c r="B2" s="21"/>
      <c r="C2" s="21"/>
      <c r="D2" s="21"/>
    </row>
    <row r="3" spans="1:14" x14ac:dyDescent="0.25">
      <c r="A3" s="22"/>
      <c r="B3" s="21"/>
      <c r="C3" s="23"/>
      <c r="D3" s="24"/>
    </row>
    <row r="4" spans="1:14" x14ac:dyDescent="0.25">
      <c r="A4" s="21"/>
      <c r="B4" s="21"/>
      <c r="C4" s="25"/>
      <c r="D4" s="24"/>
    </row>
    <row r="5" spans="1:14" x14ac:dyDescent="0.25">
      <c r="A5" s="21"/>
      <c r="B5" s="26"/>
      <c r="C5" s="21"/>
      <c r="D5" s="27"/>
    </row>
    <row r="6" spans="1:14" x14ac:dyDescent="0.25">
      <c r="A6" s="21"/>
      <c r="B6" s="21"/>
      <c r="C6" s="21"/>
      <c r="D6" s="28"/>
    </row>
    <row r="7" spans="1:14" x14ac:dyDescent="0.25">
      <c r="A7" s="21"/>
      <c r="B7" s="21"/>
      <c r="C7" s="21"/>
      <c r="D7" s="21"/>
    </row>
    <row r="8" spans="1:14" x14ac:dyDescent="0.25">
      <c r="A8" s="21"/>
      <c r="B8" s="21"/>
      <c r="C8" s="25"/>
      <c r="D8" s="29"/>
    </row>
    <row r="9" spans="1:14" x14ac:dyDescent="0.25">
      <c r="A9" s="21"/>
      <c r="B9" s="21"/>
      <c r="C9" s="25"/>
      <c r="D9" s="29"/>
    </row>
    <row r="10" spans="1:14" x14ac:dyDescent="0.25">
      <c r="A10" s="21"/>
      <c r="B10" s="21"/>
      <c r="C10" s="25"/>
      <c r="D10" s="29"/>
    </row>
    <row r="11" spans="1:14" x14ac:dyDescent="0.25">
      <c r="A11" s="21"/>
      <c r="B11" s="21"/>
      <c r="C11" s="25"/>
      <c r="D11" s="29"/>
    </row>
    <row r="12" spans="1:14" x14ac:dyDescent="0.25">
      <c r="A12" s="21"/>
      <c r="B12" s="30"/>
      <c r="C12" s="21"/>
      <c r="D12" s="28"/>
    </row>
    <row r="13" spans="1:14" x14ac:dyDescent="0.25">
      <c r="A13" s="21"/>
      <c r="B13" s="21"/>
      <c r="C13" s="21"/>
      <c r="D13" s="21"/>
    </row>
    <row r="14" spans="1:14" x14ac:dyDescent="0.25">
      <c r="A14" s="21"/>
      <c r="B14" s="21"/>
      <c r="C14" s="21"/>
      <c r="D14" s="21"/>
    </row>
    <row r="15" spans="1:14" x14ac:dyDescent="0.25">
      <c r="A15" s="21"/>
      <c r="B15" s="21"/>
      <c r="C15" s="25"/>
      <c r="D15" s="29"/>
    </row>
    <row r="16" spans="1:14" x14ac:dyDescent="0.25">
      <c r="A16" s="21"/>
      <c r="B16" s="21"/>
      <c r="C16" s="25"/>
      <c r="D16" s="29"/>
    </row>
    <row r="17" spans="1:4" x14ac:dyDescent="0.25">
      <c r="A17" s="21"/>
      <c r="B17" s="21"/>
      <c r="C17" s="25"/>
      <c r="D17" s="29"/>
    </row>
    <row r="18" spans="1:4" x14ac:dyDescent="0.25">
      <c r="A18" s="21"/>
      <c r="B18" s="21"/>
      <c r="C18" s="25"/>
      <c r="D18" s="29"/>
    </row>
    <row r="19" spans="1:4" x14ac:dyDescent="0.25">
      <c r="A19" s="21"/>
      <c r="B19" s="30"/>
      <c r="C19" s="21"/>
      <c r="D19" s="31"/>
    </row>
    <row r="20" spans="1:4" x14ac:dyDescent="0.25">
      <c r="A20" s="21"/>
      <c r="B20" s="21"/>
      <c r="C20" s="21"/>
      <c r="D20" s="21"/>
    </row>
    <row r="21" spans="1:4" x14ac:dyDescent="0.25">
      <c r="A21" s="21"/>
      <c r="B21" s="21"/>
      <c r="C21" s="21"/>
      <c r="D21" s="21"/>
    </row>
    <row r="22" spans="1:4" x14ac:dyDescent="0.25">
      <c r="A22" s="21"/>
      <c r="B22" s="21"/>
      <c r="C22" s="25"/>
      <c r="D22" s="24"/>
    </row>
    <row r="23" spans="1:4" x14ac:dyDescent="0.25">
      <c r="A23" s="21"/>
      <c r="B23" s="21"/>
      <c r="C23" s="25"/>
      <c r="D23" s="24"/>
    </row>
    <row r="24" spans="1:4" x14ac:dyDescent="0.25">
      <c r="A24" s="21"/>
      <c r="B24" s="21"/>
      <c r="C24" s="25"/>
      <c r="D24" s="24"/>
    </row>
    <row r="25" spans="1:4" x14ac:dyDescent="0.25">
      <c r="A25" s="21"/>
      <c r="B25" s="30"/>
      <c r="C25" s="21"/>
      <c r="D25" s="28"/>
    </row>
    <row r="26" spans="1:4" x14ac:dyDescent="0.25">
      <c r="A26" s="21"/>
      <c r="B26" s="21"/>
      <c r="C26" s="21"/>
      <c r="D26" s="21"/>
    </row>
    <row r="27" spans="1:4" x14ac:dyDescent="0.25">
      <c r="A27" s="21"/>
      <c r="B27" s="21"/>
      <c r="C27" s="21"/>
      <c r="D27" s="21"/>
    </row>
    <row r="28" spans="1:4" x14ac:dyDescent="0.25">
      <c r="A28" s="21"/>
      <c r="B28" s="21"/>
      <c r="C28" s="25"/>
      <c r="D28" s="32"/>
    </row>
    <row r="29" spans="1:4" x14ac:dyDescent="0.25">
      <c r="A29" s="21"/>
      <c r="B29" s="21"/>
      <c r="C29" s="25"/>
      <c r="D29" s="32"/>
    </row>
    <row r="30" spans="1:4" x14ac:dyDescent="0.25">
      <c r="A30" s="21"/>
      <c r="B30" s="21"/>
      <c r="C30" s="25"/>
      <c r="D30" s="24"/>
    </row>
    <row r="31" spans="1:4" x14ac:dyDescent="0.25">
      <c r="A31" s="21"/>
      <c r="B31" s="21"/>
      <c r="C31" s="25"/>
      <c r="D31" s="24"/>
    </row>
    <row r="32" spans="1:4" x14ac:dyDescent="0.25">
      <c r="A32" s="21"/>
      <c r="B32" s="30"/>
      <c r="C32" s="21"/>
      <c r="D32" s="28"/>
    </row>
    <row r="33" spans="1:80" x14ac:dyDescent="0.25">
      <c r="A33" s="21"/>
      <c r="B33" s="21"/>
      <c r="C33" s="21"/>
      <c r="D33" s="21"/>
    </row>
    <row r="34" spans="1:80" x14ac:dyDescent="0.25">
      <c r="A34" s="21"/>
      <c r="B34" s="21"/>
      <c r="C34" s="21"/>
      <c r="D34" s="21"/>
    </row>
    <row r="35" spans="1:80" x14ac:dyDescent="0.25">
      <c r="A35" s="21"/>
      <c r="B35" s="21"/>
      <c r="C35" s="25"/>
      <c r="D35" s="24"/>
    </row>
    <row r="36" spans="1:80" x14ac:dyDescent="0.25">
      <c r="A36" s="21"/>
      <c r="B36" s="21"/>
      <c r="C36" s="25"/>
      <c r="D36" s="24"/>
    </row>
    <row r="37" spans="1:80" x14ac:dyDescent="0.25">
      <c r="A37" s="21"/>
      <c r="B37" s="21"/>
      <c r="C37" s="25"/>
      <c r="D37" s="24"/>
    </row>
    <row r="38" spans="1:80" x14ac:dyDescent="0.25">
      <c r="A38" s="21"/>
      <c r="B38" s="21"/>
      <c r="C38" s="25"/>
      <c r="D38" s="24"/>
    </row>
    <row r="39" spans="1:80" x14ac:dyDescent="0.25">
      <c r="A39" s="21"/>
      <c r="B39" s="21"/>
      <c r="C39" s="25"/>
      <c r="D39" s="24"/>
    </row>
    <row r="40" spans="1:80" x14ac:dyDescent="0.25">
      <c r="A40" s="21"/>
      <c r="B40" s="30"/>
      <c r="C40" s="21"/>
      <c r="D40" s="28"/>
    </row>
    <row r="42" spans="1:80" x14ac:dyDescent="0.25">
      <c r="P42" t="s">
        <v>45</v>
      </c>
      <c r="V42" t="s">
        <v>46</v>
      </c>
      <c r="AA42" t="s">
        <v>49</v>
      </c>
      <c r="AL42" t="s">
        <v>50</v>
      </c>
      <c r="AW42" t="s">
        <v>52</v>
      </c>
      <c r="BH42" t="s">
        <v>51</v>
      </c>
    </row>
    <row r="43" spans="1:80" ht="36" customHeight="1" x14ac:dyDescent="0.25">
      <c r="A43" s="4" t="s">
        <v>32</v>
      </c>
      <c r="C43" s="200" t="s">
        <v>22</v>
      </c>
      <c r="D43" s="201"/>
      <c r="E43" t="s">
        <v>44</v>
      </c>
      <c r="P43" s="33">
        <v>1</v>
      </c>
      <c r="Q43" s="33">
        <v>2</v>
      </c>
      <c r="R43" s="33">
        <v>3</v>
      </c>
      <c r="S43" s="33">
        <v>4</v>
      </c>
      <c r="V43" s="33">
        <v>1</v>
      </c>
      <c r="W43" s="33" t="s">
        <v>47</v>
      </c>
      <c r="X43" s="33" t="s">
        <v>48</v>
      </c>
      <c r="AA43">
        <v>1</v>
      </c>
      <c r="AB43">
        <v>2</v>
      </c>
      <c r="AC43">
        <v>3</v>
      </c>
      <c r="AD43">
        <v>4</v>
      </c>
      <c r="AE43">
        <v>5</v>
      </c>
      <c r="AF43">
        <v>6</v>
      </c>
      <c r="AG43">
        <v>7</v>
      </c>
      <c r="AH43">
        <v>8</v>
      </c>
      <c r="AI43">
        <v>9</v>
      </c>
      <c r="AJ43">
        <v>10</v>
      </c>
      <c r="AL43">
        <v>1</v>
      </c>
      <c r="AM43">
        <v>2</v>
      </c>
      <c r="AN43">
        <v>3</v>
      </c>
      <c r="AO43">
        <v>4</v>
      </c>
      <c r="AP43">
        <v>5</v>
      </c>
      <c r="AQ43">
        <v>6</v>
      </c>
      <c r="AR43">
        <v>7</v>
      </c>
      <c r="AS43">
        <v>8</v>
      </c>
      <c r="AT43">
        <v>9</v>
      </c>
      <c r="AU43">
        <v>10</v>
      </c>
      <c r="AW43">
        <v>1</v>
      </c>
      <c r="AX43">
        <v>2</v>
      </c>
      <c r="AY43">
        <v>3</v>
      </c>
      <c r="AZ43">
        <v>4</v>
      </c>
      <c r="BA43">
        <v>5</v>
      </c>
      <c r="BB43">
        <v>6</v>
      </c>
      <c r="BC43">
        <v>7</v>
      </c>
      <c r="BD43">
        <v>8</v>
      </c>
      <c r="BE43">
        <v>9</v>
      </c>
      <c r="BF43">
        <v>10</v>
      </c>
      <c r="BH43">
        <v>1</v>
      </c>
      <c r="BI43">
        <v>2</v>
      </c>
      <c r="BJ43">
        <v>3</v>
      </c>
      <c r="BK43">
        <v>4</v>
      </c>
      <c r="BL43">
        <v>5</v>
      </c>
      <c r="BM43">
        <v>6</v>
      </c>
      <c r="BN43">
        <v>7</v>
      </c>
      <c r="BO43">
        <v>8</v>
      </c>
      <c r="BP43">
        <v>9</v>
      </c>
      <c r="BQ43">
        <v>10</v>
      </c>
      <c r="BS43">
        <v>1</v>
      </c>
      <c r="BT43">
        <v>2</v>
      </c>
      <c r="BU43">
        <v>3</v>
      </c>
      <c r="BV43">
        <v>4</v>
      </c>
      <c r="BW43">
        <v>5</v>
      </c>
      <c r="BX43">
        <v>6</v>
      </c>
      <c r="BY43">
        <v>7</v>
      </c>
      <c r="BZ43">
        <v>8</v>
      </c>
      <c r="CA43">
        <v>9</v>
      </c>
      <c r="CB43">
        <v>10</v>
      </c>
    </row>
    <row r="44" spans="1:80" ht="36" x14ac:dyDescent="0.25">
      <c r="C44" s="9">
        <v>1</v>
      </c>
      <c r="D44" s="10" t="s">
        <v>23</v>
      </c>
      <c r="E44" s="5">
        <v>2000</v>
      </c>
      <c r="F44" s="5">
        <v>2000</v>
      </c>
      <c r="G44" s="5" t="e">
        <f>RANK(Oferty!H44,Oferty!$F$44:$J$44,1)</f>
        <v>#N/A</v>
      </c>
      <c r="H44" s="5" t="e">
        <f>RANK(Oferty!I44,Oferty!$F$44:$J$44,1)</f>
        <v>#N/A</v>
      </c>
      <c r="I44" s="5" t="e">
        <f>RANK(Oferty!J44,Oferty!$F$44:$J$44,1)</f>
        <v>#N/A</v>
      </c>
      <c r="J44" s="5" t="e">
        <f>RANK(Oferty!#REF!,Oferty!$F$44:$J$44,1)</f>
        <v>#REF!</v>
      </c>
      <c r="K44" s="5" t="e">
        <f>RANK(Oferty!#REF!,Oferty!$F$44:$J$44,1)</f>
        <v>#REF!</v>
      </c>
      <c r="L44" s="5" t="e">
        <f>RANK(Oferty!#REF!,Oferty!$F$44:$J$44,1)</f>
        <v>#REF!</v>
      </c>
      <c r="M44" s="5" t="e">
        <f>RANK(Oferty!#REF!,Oferty!$F$44:$J$44,1)</f>
        <v>#REF!</v>
      </c>
      <c r="N44" s="5" t="e">
        <f>RANK(Oferty!#REF!,Oferty!$F$44:$J$44,1)</f>
        <v>#REF!</v>
      </c>
      <c r="P44">
        <f>COUNTIF(E44:N44,1)</f>
        <v>0</v>
      </c>
      <c r="Q44">
        <f>COUNTIF(E44:N44,2)</f>
        <v>0</v>
      </c>
      <c r="R44">
        <f>COUNTIF(E44:N44,3)</f>
        <v>0</v>
      </c>
      <c r="S44">
        <f>COUNTIF(E44:N44,4)</f>
        <v>0</v>
      </c>
      <c r="V44">
        <f>P44</f>
        <v>0</v>
      </c>
      <c r="W44">
        <f>P44+Q44</f>
        <v>0</v>
      </c>
      <c r="X44">
        <f>R44+Q44+P44</f>
        <v>0</v>
      </c>
      <c r="AA44" s="41">
        <f>IF(E44=1,1,0)</f>
        <v>0</v>
      </c>
      <c r="AB44" s="41">
        <f t="shared" ref="AB44:AJ44" si="0">IF(F44=1,1,0)</f>
        <v>0</v>
      </c>
      <c r="AC44" s="41" t="e">
        <f t="shared" si="0"/>
        <v>#N/A</v>
      </c>
      <c r="AD44" s="41" t="e">
        <f t="shared" si="0"/>
        <v>#N/A</v>
      </c>
      <c r="AE44" s="41" t="e">
        <f t="shared" si="0"/>
        <v>#N/A</v>
      </c>
      <c r="AF44" s="41" t="e">
        <f t="shared" si="0"/>
        <v>#REF!</v>
      </c>
      <c r="AG44" s="41" t="e">
        <f t="shared" si="0"/>
        <v>#REF!</v>
      </c>
      <c r="AH44" s="41" t="e">
        <f t="shared" si="0"/>
        <v>#REF!</v>
      </c>
      <c r="AI44" s="41" t="e">
        <f t="shared" si="0"/>
        <v>#REF!</v>
      </c>
      <c r="AJ44" s="41" t="e">
        <f t="shared" si="0"/>
        <v>#REF!</v>
      </c>
      <c r="AL44">
        <f>IF($V44&lt;4,IF(E44=2,0.8,0),0)</f>
        <v>0</v>
      </c>
      <c r="AM44">
        <f t="shared" ref="AM44:AU44" si="1">IF($V44&lt;4,IF(F44=2,0.8,0),0)</f>
        <v>0</v>
      </c>
      <c r="AN44" t="e">
        <f t="shared" si="1"/>
        <v>#N/A</v>
      </c>
      <c r="AO44" t="e">
        <f t="shared" si="1"/>
        <v>#N/A</v>
      </c>
      <c r="AP44" t="e">
        <f t="shared" si="1"/>
        <v>#N/A</v>
      </c>
      <c r="AQ44" t="e">
        <f t="shared" si="1"/>
        <v>#REF!</v>
      </c>
      <c r="AR44" t="e">
        <f t="shared" si="1"/>
        <v>#REF!</v>
      </c>
      <c r="AS44" t="e">
        <f t="shared" si="1"/>
        <v>#REF!</v>
      </c>
      <c r="AT44" t="e">
        <f t="shared" si="1"/>
        <v>#REF!</v>
      </c>
      <c r="AU44" t="e">
        <f t="shared" si="1"/>
        <v>#REF!</v>
      </c>
      <c r="AW44">
        <f>IF($W44&lt;4,IF(E44=3,0.6,0),0)</f>
        <v>0</v>
      </c>
      <c r="AX44">
        <f t="shared" ref="AX44:BF44" si="2">IF($W44&lt;4,IF(F44=3,0.6,0),0)</f>
        <v>0</v>
      </c>
      <c r="AY44" t="e">
        <f t="shared" si="2"/>
        <v>#N/A</v>
      </c>
      <c r="AZ44" t="e">
        <f t="shared" si="2"/>
        <v>#N/A</v>
      </c>
      <c r="BA44" t="e">
        <f t="shared" si="2"/>
        <v>#N/A</v>
      </c>
      <c r="BB44" t="e">
        <f t="shared" si="2"/>
        <v>#REF!</v>
      </c>
      <c r="BC44" t="e">
        <f t="shared" si="2"/>
        <v>#REF!</v>
      </c>
      <c r="BD44" t="e">
        <f t="shared" si="2"/>
        <v>#REF!</v>
      </c>
      <c r="BE44" t="e">
        <f t="shared" si="2"/>
        <v>#REF!</v>
      </c>
      <c r="BF44" t="e">
        <f t="shared" si="2"/>
        <v>#REF!</v>
      </c>
      <c r="BH44">
        <f>IF($X44&lt;4,IF(E44=4,0.4,0),0)</f>
        <v>0</v>
      </c>
      <c r="BI44">
        <f t="shared" ref="BI44:BQ44" si="3">IF($X44&lt;4,IF(F44=4,0.4,0),0)</f>
        <v>0</v>
      </c>
      <c r="BJ44" t="e">
        <f t="shared" si="3"/>
        <v>#N/A</v>
      </c>
      <c r="BK44" t="e">
        <f t="shared" si="3"/>
        <v>#N/A</v>
      </c>
      <c r="BL44" t="e">
        <f t="shared" si="3"/>
        <v>#N/A</v>
      </c>
      <c r="BM44" t="e">
        <f t="shared" si="3"/>
        <v>#REF!</v>
      </c>
      <c r="BN44" t="e">
        <f t="shared" si="3"/>
        <v>#REF!</v>
      </c>
      <c r="BO44" t="e">
        <f t="shared" si="3"/>
        <v>#REF!</v>
      </c>
      <c r="BP44" t="e">
        <f t="shared" si="3"/>
        <v>#REF!</v>
      </c>
      <c r="BQ44" t="e">
        <f t="shared" si="3"/>
        <v>#REF!</v>
      </c>
      <c r="BS44">
        <v>0</v>
      </c>
      <c r="BT44">
        <v>0</v>
      </c>
      <c r="BU44">
        <v>0</v>
      </c>
      <c r="BV44">
        <v>0</v>
      </c>
      <c r="BW44">
        <v>0</v>
      </c>
      <c r="BX44">
        <v>0</v>
      </c>
      <c r="BY44">
        <v>0</v>
      </c>
      <c r="BZ44">
        <v>0</v>
      </c>
      <c r="CA44">
        <v>0</v>
      </c>
      <c r="CB44">
        <v>0</v>
      </c>
    </row>
    <row r="45" spans="1:80" ht="72" x14ac:dyDescent="0.25">
      <c r="C45" s="9">
        <v>2</v>
      </c>
      <c r="D45" s="10" t="s">
        <v>111</v>
      </c>
      <c r="E45" s="5">
        <v>50</v>
      </c>
      <c r="F45" s="5">
        <v>45</v>
      </c>
      <c r="G45" s="5" t="e">
        <f>RANK(Oferty!H45,Oferty!$F$45:$J$45,1)</f>
        <v>#N/A</v>
      </c>
      <c r="H45" s="5" t="e">
        <f>RANK(Oferty!I45,Oferty!$F$45:$J$45,1)</f>
        <v>#N/A</v>
      </c>
      <c r="I45" s="5" t="e">
        <f>RANK(Oferty!J45,Oferty!$F$45:$J$45,1)</f>
        <v>#N/A</v>
      </c>
      <c r="J45" s="5" t="e">
        <f>RANK(Oferty!#REF!,Oferty!$F$45:$J$45,1)</f>
        <v>#REF!</v>
      </c>
      <c r="K45" s="5" t="e">
        <f>RANK(Oferty!#REF!,Oferty!$F$45:$J$45,1)</f>
        <v>#REF!</v>
      </c>
      <c r="L45" s="5" t="e">
        <f>RANK(Oferty!#REF!,Oferty!$F$45:$J$45,1)</f>
        <v>#REF!</v>
      </c>
      <c r="M45" s="5" t="e">
        <f>RANK(Oferty!#REF!,Oferty!$F$45:$J$45,1)</f>
        <v>#REF!</v>
      </c>
      <c r="N45" s="5" t="e">
        <f>RANK(Oferty!#REF!,Oferty!$F$45:$J$45,1)</f>
        <v>#REF!</v>
      </c>
      <c r="P45">
        <f t="shared" ref="P45:P73" si="4">COUNTIF(E45:N45,1)</f>
        <v>0</v>
      </c>
      <c r="Q45">
        <f t="shared" ref="Q45:Q73" si="5">COUNTIF(E45:N45,2)</f>
        <v>0</v>
      </c>
      <c r="R45">
        <f t="shared" ref="R45:R73" si="6">COUNTIF(E45:N45,3)</f>
        <v>0</v>
      </c>
      <c r="S45">
        <f t="shared" ref="S45:S73" si="7">COUNTIF(E45:N45,4)</f>
        <v>0</v>
      </c>
      <c r="V45">
        <f t="shared" ref="V45:V73" si="8">P45</f>
        <v>0</v>
      </c>
      <c r="W45">
        <f t="shared" ref="W45:W73" si="9">P45+Q45</f>
        <v>0</v>
      </c>
      <c r="X45">
        <f t="shared" ref="X45:X73" si="10">R45+Q45+P45</f>
        <v>0</v>
      </c>
      <c r="AA45" s="41">
        <f t="shared" ref="AA45:AA73" si="11">IF(E45=1,1,0)</f>
        <v>0</v>
      </c>
      <c r="AB45" s="41">
        <f t="shared" ref="AB45:AB73" si="12">IF(F45=1,1,0)</f>
        <v>0</v>
      </c>
      <c r="AC45" s="41" t="e">
        <f t="shared" ref="AC45:AC73" si="13">IF(G45=1,1,0)</f>
        <v>#N/A</v>
      </c>
      <c r="AD45" s="41" t="e">
        <f t="shared" ref="AD45:AD73" si="14">IF(H45=1,1,0)</f>
        <v>#N/A</v>
      </c>
      <c r="AE45" s="41" t="e">
        <f t="shared" ref="AE45:AE73" si="15">IF(I45=1,1,0)</f>
        <v>#N/A</v>
      </c>
      <c r="AF45" s="41" t="e">
        <f t="shared" ref="AF45:AF73" si="16">IF(J45=1,1,0)</f>
        <v>#REF!</v>
      </c>
      <c r="AG45" s="41" t="e">
        <f t="shared" ref="AG45:AG73" si="17">IF(K45=1,1,0)</f>
        <v>#REF!</v>
      </c>
      <c r="AH45" s="41" t="e">
        <f t="shared" ref="AH45:AH73" si="18">IF(L45=1,1,0)</f>
        <v>#REF!</v>
      </c>
      <c r="AI45" s="41" t="e">
        <f t="shared" ref="AI45:AI73" si="19">IF(M45=1,1,0)</f>
        <v>#REF!</v>
      </c>
      <c r="AJ45" s="41" t="e">
        <f t="shared" ref="AJ45:AJ73" si="20">IF(N45=1,1,0)</f>
        <v>#REF!</v>
      </c>
      <c r="AL45">
        <f t="shared" ref="AL45:AL73" si="21">IF($V45&lt;4,IF(E45=2,0.8,0),0)</f>
        <v>0</v>
      </c>
      <c r="AM45">
        <f t="shared" ref="AM45:AM73" si="22">IF($V45&lt;4,IF(F45=2,0.8,0),0)</f>
        <v>0</v>
      </c>
      <c r="AN45" t="e">
        <f t="shared" ref="AN45:AN73" si="23">IF($V45&lt;4,IF(G45=2,0.8,0),0)</f>
        <v>#N/A</v>
      </c>
      <c r="AO45" t="e">
        <f t="shared" ref="AO45:AO73" si="24">IF($V45&lt;4,IF(H45=2,0.8,0),0)</f>
        <v>#N/A</v>
      </c>
      <c r="AP45" t="e">
        <f t="shared" ref="AP45:AP73" si="25">IF($V45&lt;4,IF(I45=2,0.8,0),0)</f>
        <v>#N/A</v>
      </c>
      <c r="AQ45" t="e">
        <f t="shared" ref="AQ45:AQ73" si="26">IF($V45&lt;4,IF(J45=2,0.8,0),0)</f>
        <v>#REF!</v>
      </c>
      <c r="AR45" t="e">
        <f t="shared" ref="AR45:AR73" si="27">IF($V45&lt;4,IF(K45=2,0.8,0),0)</f>
        <v>#REF!</v>
      </c>
      <c r="AS45" t="e">
        <f t="shared" ref="AS45:AS73" si="28">IF($V45&lt;4,IF(L45=2,0.8,0),0)</f>
        <v>#REF!</v>
      </c>
      <c r="AT45" t="e">
        <f t="shared" ref="AT45:AT73" si="29">IF($V45&lt;4,IF(M45=2,0.8,0),0)</f>
        <v>#REF!</v>
      </c>
      <c r="AU45" t="e">
        <f t="shared" ref="AU45:AU73" si="30">IF($V45&lt;4,IF(N45=2,0.8,0),0)</f>
        <v>#REF!</v>
      </c>
      <c r="AW45">
        <f t="shared" ref="AW45:AW73" si="31">IF($W45&lt;4,IF(E45=3,0.6,0),0)</f>
        <v>0</v>
      </c>
      <c r="AX45">
        <f t="shared" ref="AX45:AX73" si="32">IF($W45&lt;4,IF(F45=3,0.6,0),0)</f>
        <v>0</v>
      </c>
      <c r="AY45" t="e">
        <f t="shared" ref="AY45:AY73" si="33">IF($W45&lt;4,IF(G45=3,0.6,0),0)</f>
        <v>#N/A</v>
      </c>
      <c r="AZ45" t="e">
        <f t="shared" ref="AZ45:AZ73" si="34">IF($W45&lt;4,IF(H45=3,0.6,0),0)</f>
        <v>#N/A</v>
      </c>
      <c r="BA45" t="e">
        <f t="shared" ref="BA45:BA73" si="35">IF($W45&lt;4,IF(I45=3,0.6,0),0)</f>
        <v>#N/A</v>
      </c>
      <c r="BB45" t="e">
        <f t="shared" ref="BB45:BB73" si="36">IF($W45&lt;4,IF(J45=3,0.6,0),0)</f>
        <v>#REF!</v>
      </c>
      <c r="BC45" t="e">
        <f t="shared" ref="BC45:BC73" si="37">IF($W45&lt;4,IF(K45=3,0.6,0),0)</f>
        <v>#REF!</v>
      </c>
      <c r="BD45" t="e">
        <f t="shared" ref="BD45:BD73" si="38">IF($W45&lt;4,IF(L45=3,0.6,0),0)</f>
        <v>#REF!</v>
      </c>
      <c r="BE45" t="e">
        <f t="shared" ref="BE45:BE73" si="39">IF($W45&lt;4,IF(M45=3,0.6,0),0)</f>
        <v>#REF!</v>
      </c>
      <c r="BF45" t="e">
        <f t="shared" ref="BF45:BF73" si="40">IF($W45&lt;4,IF(N45=3,0.6,0),0)</f>
        <v>#REF!</v>
      </c>
      <c r="BH45">
        <f t="shared" ref="BH45:BH73" si="41">IF($X45&lt;4,IF(E45=4,0.4,0),0)</f>
        <v>0</v>
      </c>
      <c r="BI45">
        <f t="shared" ref="BI45:BI73" si="42">IF($X45&lt;4,IF(F45=4,0.4,0),0)</f>
        <v>0</v>
      </c>
      <c r="BJ45" t="e">
        <f t="shared" ref="BJ45:BJ73" si="43">IF($X45&lt;4,IF(G45=4,0.4,0),0)</f>
        <v>#N/A</v>
      </c>
      <c r="BK45" t="e">
        <f t="shared" ref="BK45:BK73" si="44">IF($X45&lt;4,IF(H45=4,0.4,0),0)</f>
        <v>#N/A</v>
      </c>
      <c r="BL45" t="e">
        <f t="shared" ref="BL45:BL73" si="45">IF($X45&lt;4,IF(I45=4,0.4,0),0)</f>
        <v>#N/A</v>
      </c>
      <c r="BM45" t="e">
        <f t="shared" ref="BM45:BM73" si="46">IF($X45&lt;4,IF(J45=4,0.4,0),0)</f>
        <v>#REF!</v>
      </c>
      <c r="BN45" t="e">
        <f t="shared" ref="BN45:BN73" si="47">IF($X45&lt;4,IF(K45=4,0.4,0),0)</f>
        <v>#REF!</v>
      </c>
      <c r="BO45" t="e">
        <f t="shared" ref="BO45:BO73" si="48">IF($X45&lt;4,IF(L45=4,0.4,0),0)</f>
        <v>#REF!</v>
      </c>
      <c r="BP45" t="e">
        <f t="shared" ref="BP45:BP73" si="49">IF($X45&lt;4,IF(M45=4,0.4,0),0)</f>
        <v>#REF!</v>
      </c>
      <c r="BQ45" t="e">
        <f t="shared" ref="BQ45:BQ73" si="50">IF($X45&lt;4,IF(N45=4,0.4,0),0)</f>
        <v>#REF!</v>
      </c>
      <c r="BS45">
        <v>0</v>
      </c>
      <c r="BT45">
        <v>0</v>
      </c>
      <c r="BU45">
        <v>0</v>
      </c>
      <c r="BV45">
        <v>0</v>
      </c>
      <c r="BW45">
        <v>0</v>
      </c>
      <c r="BX45">
        <v>0</v>
      </c>
      <c r="BY45">
        <v>0</v>
      </c>
      <c r="BZ45">
        <v>0</v>
      </c>
      <c r="CA45">
        <v>0</v>
      </c>
      <c r="CB45">
        <v>0</v>
      </c>
    </row>
    <row r="46" spans="1:80" ht="48" x14ac:dyDescent="0.25">
      <c r="C46" s="9">
        <v>3</v>
      </c>
      <c r="D46" s="10" t="s">
        <v>112</v>
      </c>
      <c r="E46" s="5">
        <v>10</v>
      </c>
      <c r="F46" s="5">
        <v>9</v>
      </c>
      <c r="G46" s="5" t="e">
        <f>RANK(Oferty!H46,Oferty!$F$46:$J$46,1)</f>
        <v>#N/A</v>
      </c>
      <c r="H46" s="5" t="e">
        <f>RANK(Oferty!I46,Oferty!$F$46:$J$46,1)</f>
        <v>#N/A</v>
      </c>
      <c r="I46" s="5" t="e">
        <f>RANK(Oferty!J46,Oferty!$F$46:$J$46,1)</f>
        <v>#N/A</v>
      </c>
      <c r="J46" s="5" t="e">
        <f>RANK(Oferty!#REF!,Oferty!$F$46:$J$46,1)</f>
        <v>#REF!</v>
      </c>
      <c r="K46" s="5" t="e">
        <f>RANK(Oferty!#REF!,Oferty!$F$46:$J$46,1)</f>
        <v>#REF!</v>
      </c>
      <c r="L46" s="5" t="e">
        <f>RANK(Oferty!#REF!,Oferty!$F$46:$J$46,1)</f>
        <v>#REF!</v>
      </c>
      <c r="M46" s="5" t="e">
        <f>RANK(Oferty!#REF!,Oferty!$F$46:$J$46,1)</f>
        <v>#REF!</v>
      </c>
      <c r="N46" s="5" t="e">
        <f>RANK(Oferty!#REF!,Oferty!$F$46:$J$46,1)</f>
        <v>#REF!</v>
      </c>
      <c r="P46">
        <f t="shared" si="4"/>
        <v>0</v>
      </c>
      <c r="Q46">
        <f t="shared" si="5"/>
        <v>0</v>
      </c>
      <c r="R46">
        <f t="shared" si="6"/>
        <v>0</v>
      </c>
      <c r="S46">
        <f t="shared" si="7"/>
        <v>0</v>
      </c>
      <c r="V46">
        <f t="shared" si="8"/>
        <v>0</v>
      </c>
      <c r="W46">
        <f t="shared" si="9"/>
        <v>0</v>
      </c>
      <c r="X46">
        <f t="shared" si="10"/>
        <v>0</v>
      </c>
      <c r="AA46" s="41">
        <f t="shared" si="11"/>
        <v>0</v>
      </c>
      <c r="AB46" s="41">
        <f t="shared" si="12"/>
        <v>0</v>
      </c>
      <c r="AC46" s="41" t="e">
        <f t="shared" si="13"/>
        <v>#N/A</v>
      </c>
      <c r="AD46" s="41" t="e">
        <f t="shared" si="14"/>
        <v>#N/A</v>
      </c>
      <c r="AE46" s="41" t="e">
        <f t="shared" si="15"/>
        <v>#N/A</v>
      </c>
      <c r="AF46" s="41" t="e">
        <f t="shared" si="16"/>
        <v>#REF!</v>
      </c>
      <c r="AG46" s="41" t="e">
        <f t="shared" si="17"/>
        <v>#REF!</v>
      </c>
      <c r="AH46" s="41" t="e">
        <f t="shared" si="18"/>
        <v>#REF!</v>
      </c>
      <c r="AI46" s="41" t="e">
        <f t="shared" si="19"/>
        <v>#REF!</v>
      </c>
      <c r="AJ46" s="41" t="e">
        <f t="shared" si="20"/>
        <v>#REF!</v>
      </c>
      <c r="AL46">
        <f t="shared" si="21"/>
        <v>0</v>
      </c>
      <c r="AM46">
        <f t="shared" si="22"/>
        <v>0</v>
      </c>
      <c r="AN46" t="e">
        <f t="shared" si="23"/>
        <v>#N/A</v>
      </c>
      <c r="AO46" t="e">
        <f t="shared" si="24"/>
        <v>#N/A</v>
      </c>
      <c r="AP46" t="e">
        <f t="shared" si="25"/>
        <v>#N/A</v>
      </c>
      <c r="AQ46" t="e">
        <f t="shared" si="26"/>
        <v>#REF!</v>
      </c>
      <c r="AR46" t="e">
        <f t="shared" si="27"/>
        <v>#REF!</v>
      </c>
      <c r="AS46" t="e">
        <f t="shared" si="28"/>
        <v>#REF!</v>
      </c>
      <c r="AT46" t="e">
        <f t="shared" si="29"/>
        <v>#REF!</v>
      </c>
      <c r="AU46" t="e">
        <f t="shared" si="30"/>
        <v>#REF!</v>
      </c>
      <c r="AW46">
        <f t="shared" si="31"/>
        <v>0</v>
      </c>
      <c r="AX46">
        <f t="shared" si="32"/>
        <v>0</v>
      </c>
      <c r="AY46" t="e">
        <f t="shared" si="33"/>
        <v>#N/A</v>
      </c>
      <c r="AZ46" t="e">
        <f t="shared" si="34"/>
        <v>#N/A</v>
      </c>
      <c r="BA46" t="e">
        <f t="shared" si="35"/>
        <v>#N/A</v>
      </c>
      <c r="BB46" t="e">
        <f t="shared" si="36"/>
        <v>#REF!</v>
      </c>
      <c r="BC46" t="e">
        <f t="shared" si="37"/>
        <v>#REF!</v>
      </c>
      <c r="BD46" t="e">
        <f t="shared" si="38"/>
        <v>#REF!</v>
      </c>
      <c r="BE46" t="e">
        <f t="shared" si="39"/>
        <v>#REF!</v>
      </c>
      <c r="BF46" t="e">
        <f t="shared" si="40"/>
        <v>#REF!</v>
      </c>
      <c r="BH46">
        <f t="shared" si="41"/>
        <v>0</v>
      </c>
      <c r="BI46">
        <f t="shared" si="42"/>
        <v>0</v>
      </c>
      <c r="BJ46" t="e">
        <f t="shared" si="43"/>
        <v>#N/A</v>
      </c>
      <c r="BK46" t="e">
        <f t="shared" si="44"/>
        <v>#N/A</v>
      </c>
      <c r="BL46" t="e">
        <f t="shared" si="45"/>
        <v>#N/A</v>
      </c>
      <c r="BM46" t="e">
        <f t="shared" si="46"/>
        <v>#REF!</v>
      </c>
      <c r="BN46" t="e">
        <f t="shared" si="47"/>
        <v>#REF!</v>
      </c>
      <c r="BO46" t="e">
        <f t="shared" si="48"/>
        <v>#REF!</v>
      </c>
      <c r="BP46" t="e">
        <f t="shared" si="49"/>
        <v>#REF!</v>
      </c>
      <c r="BQ46" t="e">
        <f t="shared" si="50"/>
        <v>#REF!</v>
      </c>
      <c r="BS46">
        <v>0</v>
      </c>
      <c r="BT46">
        <v>0</v>
      </c>
      <c r="BU46">
        <v>0</v>
      </c>
      <c r="BV46">
        <v>0</v>
      </c>
      <c r="BW46">
        <v>0</v>
      </c>
      <c r="BX46">
        <v>0</v>
      </c>
      <c r="BY46">
        <v>0</v>
      </c>
      <c r="BZ46">
        <v>0</v>
      </c>
      <c r="CA46">
        <v>0</v>
      </c>
      <c r="CB46">
        <v>0</v>
      </c>
    </row>
    <row r="47" spans="1:80" ht="72" x14ac:dyDescent="0.25">
      <c r="C47" s="9">
        <v>4</v>
      </c>
      <c r="D47" s="10" t="s">
        <v>113</v>
      </c>
      <c r="E47" s="5">
        <v>20</v>
      </c>
      <c r="F47" s="5">
        <v>19</v>
      </c>
      <c r="G47" s="5" t="e">
        <f>RANK(Oferty!H47,Oferty!$F$47:$J$47,1)</f>
        <v>#N/A</v>
      </c>
      <c r="H47" s="5" t="e">
        <f>RANK(Oferty!I47,Oferty!$F$47:$J$47,1)</f>
        <v>#N/A</v>
      </c>
      <c r="I47" s="5" t="e">
        <f>RANK(Oferty!J47,Oferty!$F$47:$J$47,1)</f>
        <v>#N/A</v>
      </c>
      <c r="J47" s="5" t="e">
        <f>RANK(Oferty!#REF!,Oferty!$F$47:$J$47,1)</f>
        <v>#REF!</v>
      </c>
      <c r="K47" s="5" t="e">
        <f>RANK(Oferty!#REF!,Oferty!$F$47:$J$47,1)</f>
        <v>#REF!</v>
      </c>
      <c r="L47" s="5" t="e">
        <f>RANK(Oferty!#REF!,Oferty!$F$47:$J$47,1)</f>
        <v>#REF!</v>
      </c>
      <c r="M47" s="5" t="e">
        <f>RANK(Oferty!#REF!,Oferty!$F$47:$J$47,1)</f>
        <v>#REF!</v>
      </c>
      <c r="N47" s="5" t="e">
        <f>RANK(Oferty!#REF!,Oferty!$F$47:$J$47,1)</f>
        <v>#REF!</v>
      </c>
      <c r="P47">
        <f t="shared" si="4"/>
        <v>0</v>
      </c>
      <c r="Q47">
        <f t="shared" si="5"/>
        <v>0</v>
      </c>
      <c r="R47">
        <f t="shared" si="6"/>
        <v>0</v>
      </c>
      <c r="S47">
        <f t="shared" si="7"/>
        <v>0</v>
      </c>
      <c r="V47">
        <f t="shared" si="8"/>
        <v>0</v>
      </c>
      <c r="W47">
        <f t="shared" si="9"/>
        <v>0</v>
      </c>
      <c r="X47">
        <f t="shared" si="10"/>
        <v>0</v>
      </c>
      <c r="AA47" s="41">
        <f t="shared" si="11"/>
        <v>0</v>
      </c>
      <c r="AB47" s="41">
        <f t="shared" si="12"/>
        <v>0</v>
      </c>
      <c r="AC47" s="41" t="e">
        <f t="shared" si="13"/>
        <v>#N/A</v>
      </c>
      <c r="AD47" s="41" t="e">
        <f t="shared" si="14"/>
        <v>#N/A</v>
      </c>
      <c r="AE47" s="41" t="e">
        <f t="shared" si="15"/>
        <v>#N/A</v>
      </c>
      <c r="AF47" s="41" t="e">
        <f t="shared" si="16"/>
        <v>#REF!</v>
      </c>
      <c r="AG47" s="41" t="e">
        <f t="shared" si="17"/>
        <v>#REF!</v>
      </c>
      <c r="AH47" s="41" t="e">
        <f t="shared" si="18"/>
        <v>#REF!</v>
      </c>
      <c r="AI47" s="41" t="e">
        <f t="shared" si="19"/>
        <v>#REF!</v>
      </c>
      <c r="AJ47" s="41" t="e">
        <f t="shared" si="20"/>
        <v>#REF!</v>
      </c>
      <c r="AL47">
        <f t="shared" si="21"/>
        <v>0</v>
      </c>
      <c r="AM47">
        <f t="shared" si="22"/>
        <v>0</v>
      </c>
      <c r="AN47" t="e">
        <f t="shared" si="23"/>
        <v>#N/A</v>
      </c>
      <c r="AO47" t="e">
        <f t="shared" si="24"/>
        <v>#N/A</v>
      </c>
      <c r="AP47" t="e">
        <f t="shared" si="25"/>
        <v>#N/A</v>
      </c>
      <c r="AQ47" t="e">
        <f t="shared" si="26"/>
        <v>#REF!</v>
      </c>
      <c r="AR47" t="e">
        <f t="shared" si="27"/>
        <v>#REF!</v>
      </c>
      <c r="AS47" t="e">
        <f t="shared" si="28"/>
        <v>#REF!</v>
      </c>
      <c r="AT47" t="e">
        <f t="shared" si="29"/>
        <v>#REF!</v>
      </c>
      <c r="AU47" t="e">
        <f t="shared" si="30"/>
        <v>#REF!</v>
      </c>
      <c r="AW47">
        <f t="shared" si="31"/>
        <v>0</v>
      </c>
      <c r="AX47">
        <f t="shared" si="32"/>
        <v>0</v>
      </c>
      <c r="AY47" t="e">
        <f t="shared" si="33"/>
        <v>#N/A</v>
      </c>
      <c r="AZ47" t="e">
        <f t="shared" si="34"/>
        <v>#N/A</v>
      </c>
      <c r="BA47" t="e">
        <f t="shared" si="35"/>
        <v>#N/A</v>
      </c>
      <c r="BB47" t="e">
        <f t="shared" si="36"/>
        <v>#REF!</v>
      </c>
      <c r="BC47" t="e">
        <f t="shared" si="37"/>
        <v>#REF!</v>
      </c>
      <c r="BD47" t="e">
        <f t="shared" si="38"/>
        <v>#REF!</v>
      </c>
      <c r="BE47" t="e">
        <f t="shared" si="39"/>
        <v>#REF!</v>
      </c>
      <c r="BF47" t="e">
        <f t="shared" si="40"/>
        <v>#REF!</v>
      </c>
      <c r="BH47">
        <f t="shared" si="41"/>
        <v>0</v>
      </c>
      <c r="BI47">
        <f t="shared" si="42"/>
        <v>0</v>
      </c>
      <c r="BJ47" t="e">
        <f t="shared" si="43"/>
        <v>#N/A</v>
      </c>
      <c r="BK47" t="e">
        <f t="shared" si="44"/>
        <v>#N/A</v>
      </c>
      <c r="BL47" t="e">
        <f t="shared" si="45"/>
        <v>#N/A</v>
      </c>
      <c r="BM47" t="e">
        <f t="shared" si="46"/>
        <v>#REF!</v>
      </c>
      <c r="BN47" t="e">
        <f t="shared" si="47"/>
        <v>#REF!</v>
      </c>
      <c r="BO47" t="e">
        <f t="shared" si="48"/>
        <v>#REF!</v>
      </c>
      <c r="BP47" t="e">
        <f t="shared" si="49"/>
        <v>#REF!</v>
      </c>
      <c r="BQ47" t="e">
        <f t="shared" si="50"/>
        <v>#REF!</v>
      </c>
      <c r="BS47">
        <v>0</v>
      </c>
      <c r="BT47">
        <v>0</v>
      </c>
      <c r="BU47">
        <v>0</v>
      </c>
      <c r="BV47">
        <v>0</v>
      </c>
      <c r="BW47">
        <v>0</v>
      </c>
      <c r="BX47">
        <v>0</v>
      </c>
      <c r="BY47">
        <v>0</v>
      </c>
      <c r="BZ47">
        <v>0</v>
      </c>
      <c r="CA47">
        <v>0</v>
      </c>
      <c r="CB47">
        <v>0</v>
      </c>
    </row>
    <row r="48" spans="1:80" x14ac:dyDescent="0.25">
      <c r="C48" s="202" t="s">
        <v>24</v>
      </c>
      <c r="D48" s="203"/>
      <c r="E48" s="5"/>
      <c r="F48" s="5"/>
      <c r="G48" s="5"/>
      <c r="H48" s="5"/>
      <c r="I48" s="5"/>
      <c r="J48" s="5"/>
      <c r="K48" s="5"/>
      <c r="L48" s="5"/>
      <c r="M48" s="5"/>
      <c r="N48" s="5"/>
      <c r="P48">
        <f t="shared" si="4"/>
        <v>0</v>
      </c>
      <c r="Q48">
        <f t="shared" si="5"/>
        <v>0</v>
      </c>
      <c r="R48">
        <f t="shared" si="6"/>
        <v>0</v>
      </c>
      <c r="S48">
        <f t="shared" si="7"/>
        <v>0</v>
      </c>
      <c r="V48">
        <f t="shared" si="8"/>
        <v>0</v>
      </c>
      <c r="W48">
        <f t="shared" si="9"/>
        <v>0</v>
      </c>
      <c r="X48">
        <f t="shared" si="10"/>
        <v>0</v>
      </c>
      <c r="AA48" s="41">
        <f t="shared" si="11"/>
        <v>0</v>
      </c>
      <c r="AB48" s="41">
        <f t="shared" si="12"/>
        <v>0</v>
      </c>
      <c r="AC48" s="41">
        <f t="shared" si="13"/>
        <v>0</v>
      </c>
      <c r="AD48" s="41">
        <f t="shared" si="14"/>
        <v>0</v>
      </c>
      <c r="AE48" s="41">
        <f t="shared" si="15"/>
        <v>0</v>
      </c>
      <c r="AF48" s="41">
        <f t="shared" si="16"/>
        <v>0</v>
      </c>
      <c r="AG48" s="41">
        <f t="shared" si="17"/>
        <v>0</v>
      </c>
      <c r="AH48" s="41">
        <f t="shared" si="18"/>
        <v>0</v>
      </c>
      <c r="AI48" s="41">
        <f t="shared" si="19"/>
        <v>0</v>
      </c>
      <c r="AJ48" s="41">
        <f t="shared" si="20"/>
        <v>0</v>
      </c>
      <c r="AL48">
        <f t="shared" si="21"/>
        <v>0</v>
      </c>
      <c r="AM48">
        <f t="shared" si="22"/>
        <v>0</v>
      </c>
      <c r="AN48">
        <f t="shared" si="23"/>
        <v>0</v>
      </c>
      <c r="AO48">
        <f t="shared" si="24"/>
        <v>0</v>
      </c>
      <c r="AP48">
        <f t="shared" si="25"/>
        <v>0</v>
      </c>
      <c r="AQ48">
        <f t="shared" si="26"/>
        <v>0</v>
      </c>
      <c r="AR48">
        <f t="shared" si="27"/>
        <v>0</v>
      </c>
      <c r="AS48">
        <f t="shared" si="28"/>
        <v>0</v>
      </c>
      <c r="AT48">
        <f t="shared" si="29"/>
        <v>0</v>
      </c>
      <c r="AU48">
        <f t="shared" si="30"/>
        <v>0</v>
      </c>
      <c r="AW48">
        <f t="shared" si="31"/>
        <v>0</v>
      </c>
      <c r="AX48">
        <f t="shared" si="32"/>
        <v>0</v>
      </c>
      <c r="AY48">
        <f t="shared" si="33"/>
        <v>0</v>
      </c>
      <c r="AZ48">
        <f t="shared" si="34"/>
        <v>0</v>
      </c>
      <c r="BA48">
        <f t="shared" si="35"/>
        <v>0</v>
      </c>
      <c r="BB48">
        <f t="shared" si="36"/>
        <v>0</v>
      </c>
      <c r="BC48">
        <f t="shared" si="37"/>
        <v>0</v>
      </c>
      <c r="BD48">
        <f t="shared" si="38"/>
        <v>0</v>
      </c>
      <c r="BE48">
        <f t="shared" si="39"/>
        <v>0</v>
      </c>
      <c r="BF48">
        <f t="shared" si="40"/>
        <v>0</v>
      </c>
      <c r="BH48">
        <f t="shared" si="41"/>
        <v>0</v>
      </c>
      <c r="BI48">
        <f t="shared" si="42"/>
        <v>0</v>
      </c>
      <c r="BJ48">
        <f t="shared" si="43"/>
        <v>0</v>
      </c>
      <c r="BK48">
        <f t="shared" si="44"/>
        <v>0</v>
      </c>
      <c r="BL48">
        <f t="shared" si="45"/>
        <v>0</v>
      </c>
      <c r="BM48">
        <f t="shared" si="46"/>
        <v>0</v>
      </c>
      <c r="BN48">
        <f t="shared" si="47"/>
        <v>0</v>
      </c>
      <c r="BO48">
        <f t="shared" si="48"/>
        <v>0</v>
      </c>
      <c r="BP48">
        <f t="shared" si="49"/>
        <v>0</v>
      </c>
      <c r="BQ48">
        <f t="shared" si="50"/>
        <v>0</v>
      </c>
      <c r="BS48">
        <v>0</v>
      </c>
      <c r="BT48">
        <v>0</v>
      </c>
      <c r="BU48">
        <v>0</v>
      </c>
      <c r="BV48">
        <v>0</v>
      </c>
      <c r="BW48">
        <v>0</v>
      </c>
      <c r="BX48">
        <v>0</v>
      </c>
      <c r="BY48">
        <v>0</v>
      </c>
      <c r="BZ48">
        <v>0</v>
      </c>
      <c r="CA48">
        <v>0</v>
      </c>
      <c r="CB48">
        <v>0</v>
      </c>
    </row>
    <row r="49" spans="3:80" ht="60" x14ac:dyDescent="0.25">
      <c r="C49" s="9">
        <v>5</v>
      </c>
      <c r="D49" s="10" t="s">
        <v>77</v>
      </c>
      <c r="E49" s="5" t="e">
        <f>RANK(Oferty!F49,Oferty!$F$49:$J$49,1)</f>
        <v>#N/A</v>
      </c>
      <c r="F49" s="5" t="e">
        <f>RANK(Oferty!G49,Oferty!$F$49:$J$49,1)</f>
        <v>#N/A</v>
      </c>
      <c r="G49" s="5" t="e">
        <f>RANK(Oferty!H49,Oferty!$F$49:$J$49,1)</f>
        <v>#N/A</v>
      </c>
      <c r="H49" s="5" t="e">
        <f>RANK(Oferty!I49,Oferty!$F$49:$J$49,1)</f>
        <v>#N/A</v>
      </c>
      <c r="I49" s="5" t="e">
        <f>RANK(Oferty!J49,Oferty!$F$49:$J$49,1)</f>
        <v>#N/A</v>
      </c>
      <c r="J49" s="5" t="e">
        <f>RANK(Oferty!#REF!,Oferty!$F$49:$J$49,1)</f>
        <v>#REF!</v>
      </c>
      <c r="K49" s="5" t="e">
        <f>RANK(Oferty!#REF!,Oferty!$F$49:$J$49,1)</f>
        <v>#REF!</v>
      </c>
      <c r="L49" s="5" t="e">
        <f>RANK(Oferty!#REF!,Oferty!$F$49:$J$49,1)</f>
        <v>#REF!</v>
      </c>
      <c r="M49" s="5" t="e">
        <f>RANK(Oferty!#REF!,Oferty!$F$49:$J$49,1)</f>
        <v>#REF!</v>
      </c>
      <c r="N49" s="5" t="e">
        <f>RANK(Oferty!#REF!,Oferty!$F$49:$J$49,1)</f>
        <v>#REF!</v>
      </c>
      <c r="P49">
        <f t="shared" si="4"/>
        <v>0</v>
      </c>
      <c r="Q49">
        <f t="shared" si="5"/>
        <v>0</v>
      </c>
      <c r="R49">
        <f t="shared" si="6"/>
        <v>0</v>
      </c>
      <c r="S49">
        <f t="shared" si="7"/>
        <v>0</v>
      </c>
      <c r="V49">
        <f t="shared" si="8"/>
        <v>0</v>
      </c>
      <c r="W49">
        <f t="shared" si="9"/>
        <v>0</v>
      </c>
      <c r="X49">
        <f t="shared" si="10"/>
        <v>0</v>
      </c>
      <c r="AA49" s="41" t="e">
        <f t="shared" si="11"/>
        <v>#N/A</v>
      </c>
      <c r="AB49" s="41" t="e">
        <f t="shared" si="12"/>
        <v>#N/A</v>
      </c>
      <c r="AC49" s="41" t="e">
        <f t="shared" si="13"/>
        <v>#N/A</v>
      </c>
      <c r="AD49" s="41" t="e">
        <f t="shared" si="14"/>
        <v>#N/A</v>
      </c>
      <c r="AE49" s="41" t="e">
        <f t="shared" si="15"/>
        <v>#N/A</v>
      </c>
      <c r="AF49" s="41" t="e">
        <f t="shared" si="16"/>
        <v>#REF!</v>
      </c>
      <c r="AG49" s="41" t="e">
        <f t="shared" si="17"/>
        <v>#REF!</v>
      </c>
      <c r="AH49" s="41" t="e">
        <f t="shared" si="18"/>
        <v>#REF!</v>
      </c>
      <c r="AI49" s="41" t="e">
        <f t="shared" si="19"/>
        <v>#REF!</v>
      </c>
      <c r="AJ49" s="41" t="e">
        <f t="shared" si="20"/>
        <v>#REF!</v>
      </c>
      <c r="AL49" t="e">
        <f t="shared" si="21"/>
        <v>#N/A</v>
      </c>
      <c r="AM49" t="e">
        <f t="shared" si="22"/>
        <v>#N/A</v>
      </c>
      <c r="AN49" t="e">
        <f t="shared" si="23"/>
        <v>#N/A</v>
      </c>
      <c r="AO49" t="e">
        <f t="shared" si="24"/>
        <v>#N/A</v>
      </c>
      <c r="AP49" t="e">
        <f t="shared" si="25"/>
        <v>#N/A</v>
      </c>
      <c r="AQ49" t="e">
        <f t="shared" si="26"/>
        <v>#REF!</v>
      </c>
      <c r="AR49" t="e">
        <f t="shared" si="27"/>
        <v>#REF!</v>
      </c>
      <c r="AS49" t="e">
        <f t="shared" si="28"/>
        <v>#REF!</v>
      </c>
      <c r="AT49" t="e">
        <f t="shared" si="29"/>
        <v>#REF!</v>
      </c>
      <c r="AU49" t="e">
        <f t="shared" si="30"/>
        <v>#REF!</v>
      </c>
      <c r="AW49" t="e">
        <f t="shared" si="31"/>
        <v>#N/A</v>
      </c>
      <c r="AX49" t="e">
        <f t="shared" si="32"/>
        <v>#N/A</v>
      </c>
      <c r="AY49" t="e">
        <f t="shared" si="33"/>
        <v>#N/A</v>
      </c>
      <c r="AZ49" t="e">
        <f t="shared" si="34"/>
        <v>#N/A</v>
      </c>
      <c r="BA49" t="e">
        <f t="shared" si="35"/>
        <v>#N/A</v>
      </c>
      <c r="BB49" t="e">
        <f t="shared" si="36"/>
        <v>#REF!</v>
      </c>
      <c r="BC49" t="e">
        <f t="shared" si="37"/>
        <v>#REF!</v>
      </c>
      <c r="BD49" t="e">
        <f t="shared" si="38"/>
        <v>#REF!</v>
      </c>
      <c r="BE49" t="e">
        <f t="shared" si="39"/>
        <v>#REF!</v>
      </c>
      <c r="BF49" t="e">
        <f t="shared" si="40"/>
        <v>#REF!</v>
      </c>
      <c r="BH49" t="e">
        <f t="shared" si="41"/>
        <v>#N/A</v>
      </c>
      <c r="BI49" t="e">
        <f t="shared" si="42"/>
        <v>#N/A</v>
      </c>
      <c r="BJ49" t="e">
        <f t="shared" si="43"/>
        <v>#N/A</v>
      </c>
      <c r="BK49" t="e">
        <f t="shared" si="44"/>
        <v>#N/A</v>
      </c>
      <c r="BL49" t="e">
        <f t="shared" si="45"/>
        <v>#N/A</v>
      </c>
      <c r="BM49" t="e">
        <f t="shared" si="46"/>
        <v>#REF!</v>
      </c>
      <c r="BN49" t="e">
        <f t="shared" si="47"/>
        <v>#REF!</v>
      </c>
      <c r="BO49" t="e">
        <f t="shared" si="48"/>
        <v>#REF!</v>
      </c>
      <c r="BP49" t="e">
        <f t="shared" si="49"/>
        <v>#REF!</v>
      </c>
      <c r="BQ49" t="e">
        <f t="shared" si="50"/>
        <v>#REF!</v>
      </c>
      <c r="BS49">
        <v>0</v>
      </c>
      <c r="BT49">
        <v>0</v>
      </c>
      <c r="BU49">
        <v>0</v>
      </c>
      <c r="BV49">
        <v>0</v>
      </c>
      <c r="BW49">
        <v>0</v>
      </c>
      <c r="BX49">
        <v>0</v>
      </c>
      <c r="BY49">
        <v>0</v>
      </c>
      <c r="BZ49">
        <v>0</v>
      </c>
      <c r="CA49">
        <v>0</v>
      </c>
      <c r="CB49">
        <v>0</v>
      </c>
    </row>
    <row r="50" spans="3:80" ht="84" x14ac:dyDescent="0.25">
      <c r="C50" s="9">
        <v>6</v>
      </c>
      <c r="D50" s="10" t="s">
        <v>78</v>
      </c>
      <c r="E50" s="5" t="e">
        <f>RANK(Oferty!F50,Oferty!$F$50:$J$50,1)</f>
        <v>#N/A</v>
      </c>
      <c r="F50" s="5" t="e">
        <f>RANK(Oferty!G50,Oferty!$F$50:$J$50,1)</f>
        <v>#N/A</v>
      </c>
      <c r="G50" s="5" t="e">
        <f>RANK(Oferty!H50,Oferty!$F$50:$J$50,1)</f>
        <v>#N/A</v>
      </c>
      <c r="H50" s="5" t="e">
        <f>RANK(Oferty!I50,Oferty!$F$50:$J$50,1)</f>
        <v>#N/A</v>
      </c>
      <c r="I50" s="5" t="e">
        <f>RANK(Oferty!J50,Oferty!$F$50:$J$50,1)</f>
        <v>#N/A</v>
      </c>
      <c r="J50" s="5" t="e">
        <f>RANK(Oferty!#REF!,Oferty!$F$50:$J$50,1)</f>
        <v>#REF!</v>
      </c>
      <c r="K50" s="5" t="e">
        <f>RANK(Oferty!#REF!,Oferty!$F$50:$J$50,1)</f>
        <v>#REF!</v>
      </c>
      <c r="L50" s="5" t="e">
        <f>RANK(Oferty!#REF!,Oferty!$F$50:$J$50,1)</f>
        <v>#REF!</v>
      </c>
      <c r="M50" s="5" t="e">
        <f>RANK(Oferty!#REF!,Oferty!$F$50:$J$50,1)</f>
        <v>#REF!</v>
      </c>
      <c r="N50" s="5" t="e">
        <f>RANK(Oferty!#REF!,Oferty!$F$50:$J$50,1)</f>
        <v>#REF!</v>
      </c>
      <c r="P50">
        <f t="shared" si="4"/>
        <v>0</v>
      </c>
      <c r="Q50">
        <f t="shared" si="5"/>
        <v>0</v>
      </c>
      <c r="R50">
        <f t="shared" si="6"/>
        <v>0</v>
      </c>
      <c r="S50">
        <f t="shared" si="7"/>
        <v>0</v>
      </c>
      <c r="V50">
        <f t="shared" si="8"/>
        <v>0</v>
      </c>
      <c r="W50">
        <f t="shared" si="9"/>
        <v>0</v>
      </c>
      <c r="X50">
        <f t="shared" si="10"/>
        <v>0</v>
      </c>
      <c r="AA50" s="41" t="e">
        <f t="shared" si="11"/>
        <v>#N/A</v>
      </c>
      <c r="AB50" s="41" t="e">
        <f t="shared" si="12"/>
        <v>#N/A</v>
      </c>
      <c r="AC50" s="41" t="e">
        <f t="shared" si="13"/>
        <v>#N/A</v>
      </c>
      <c r="AD50" s="41" t="e">
        <f t="shared" si="14"/>
        <v>#N/A</v>
      </c>
      <c r="AE50" s="41" t="e">
        <f t="shared" si="15"/>
        <v>#N/A</v>
      </c>
      <c r="AF50" s="41" t="e">
        <f t="shared" si="16"/>
        <v>#REF!</v>
      </c>
      <c r="AG50" s="41" t="e">
        <f t="shared" si="17"/>
        <v>#REF!</v>
      </c>
      <c r="AH50" s="41" t="e">
        <f t="shared" si="18"/>
        <v>#REF!</v>
      </c>
      <c r="AI50" s="41" t="e">
        <f t="shared" si="19"/>
        <v>#REF!</v>
      </c>
      <c r="AJ50" s="41" t="e">
        <f t="shared" si="20"/>
        <v>#REF!</v>
      </c>
      <c r="AL50" t="e">
        <f t="shared" si="21"/>
        <v>#N/A</v>
      </c>
      <c r="AM50" t="e">
        <f t="shared" si="22"/>
        <v>#N/A</v>
      </c>
      <c r="AN50" t="e">
        <f t="shared" si="23"/>
        <v>#N/A</v>
      </c>
      <c r="AO50" t="e">
        <f t="shared" si="24"/>
        <v>#N/A</v>
      </c>
      <c r="AP50" t="e">
        <f t="shared" si="25"/>
        <v>#N/A</v>
      </c>
      <c r="AQ50" t="e">
        <f t="shared" si="26"/>
        <v>#REF!</v>
      </c>
      <c r="AR50" t="e">
        <f t="shared" si="27"/>
        <v>#REF!</v>
      </c>
      <c r="AS50" t="e">
        <f t="shared" si="28"/>
        <v>#REF!</v>
      </c>
      <c r="AT50" t="e">
        <f t="shared" si="29"/>
        <v>#REF!</v>
      </c>
      <c r="AU50" t="e">
        <f t="shared" si="30"/>
        <v>#REF!</v>
      </c>
      <c r="AW50" t="e">
        <f t="shared" si="31"/>
        <v>#N/A</v>
      </c>
      <c r="AX50" t="e">
        <f t="shared" si="32"/>
        <v>#N/A</v>
      </c>
      <c r="AY50" t="e">
        <f t="shared" si="33"/>
        <v>#N/A</v>
      </c>
      <c r="AZ50" t="e">
        <f t="shared" si="34"/>
        <v>#N/A</v>
      </c>
      <c r="BA50" t="e">
        <f t="shared" si="35"/>
        <v>#N/A</v>
      </c>
      <c r="BB50" t="e">
        <f t="shared" si="36"/>
        <v>#REF!</v>
      </c>
      <c r="BC50" t="e">
        <f t="shared" si="37"/>
        <v>#REF!</v>
      </c>
      <c r="BD50" t="e">
        <f t="shared" si="38"/>
        <v>#REF!</v>
      </c>
      <c r="BE50" t="e">
        <f t="shared" si="39"/>
        <v>#REF!</v>
      </c>
      <c r="BF50" t="e">
        <f t="shared" si="40"/>
        <v>#REF!</v>
      </c>
      <c r="BH50" t="e">
        <f t="shared" si="41"/>
        <v>#N/A</v>
      </c>
      <c r="BI50" t="e">
        <f t="shared" si="42"/>
        <v>#N/A</v>
      </c>
      <c r="BJ50" t="e">
        <f t="shared" si="43"/>
        <v>#N/A</v>
      </c>
      <c r="BK50" t="e">
        <f t="shared" si="44"/>
        <v>#N/A</v>
      </c>
      <c r="BL50" t="e">
        <f t="shared" si="45"/>
        <v>#N/A</v>
      </c>
      <c r="BM50" t="e">
        <f t="shared" si="46"/>
        <v>#REF!</v>
      </c>
      <c r="BN50" t="e">
        <f t="shared" si="47"/>
        <v>#REF!</v>
      </c>
      <c r="BO50" t="e">
        <f t="shared" si="48"/>
        <v>#REF!</v>
      </c>
      <c r="BP50" t="e">
        <f t="shared" si="49"/>
        <v>#REF!</v>
      </c>
      <c r="BQ50" t="e">
        <f t="shared" si="50"/>
        <v>#REF!</v>
      </c>
      <c r="BS50">
        <v>0</v>
      </c>
      <c r="BT50">
        <v>0</v>
      </c>
      <c r="BU50">
        <v>0</v>
      </c>
      <c r="BV50">
        <v>0</v>
      </c>
      <c r="BW50">
        <v>0</v>
      </c>
      <c r="BX50">
        <v>0</v>
      </c>
      <c r="BY50">
        <v>0</v>
      </c>
      <c r="BZ50">
        <v>0</v>
      </c>
      <c r="CA50">
        <v>0</v>
      </c>
      <c r="CB50">
        <v>0</v>
      </c>
    </row>
    <row r="51" spans="3:80" ht="84" x14ac:dyDescent="0.25">
      <c r="C51" s="9">
        <v>7</v>
      </c>
      <c r="D51" s="10" t="s">
        <v>79</v>
      </c>
      <c r="E51" s="5" t="e">
        <f>RANK(Oferty!F51,Oferty!$F$51:$J$51,1)</f>
        <v>#N/A</v>
      </c>
      <c r="F51" s="5" t="e">
        <f>RANK(Oferty!G51,Oferty!$F$51:$J$51,1)</f>
        <v>#N/A</v>
      </c>
      <c r="G51" s="5" t="e">
        <f>RANK(Oferty!H51,Oferty!$F$51:$J$51,1)</f>
        <v>#N/A</v>
      </c>
      <c r="H51" s="5" t="e">
        <f>RANK(Oferty!I51,Oferty!$F$51:$J$51,1)</f>
        <v>#N/A</v>
      </c>
      <c r="I51" s="5" t="e">
        <f>RANK(Oferty!J51,Oferty!$F$51:$J$51,1)</f>
        <v>#N/A</v>
      </c>
      <c r="J51" s="5" t="e">
        <f>RANK(Oferty!#REF!,Oferty!$F$51:$J$51,1)</f>
        <v>#REF!</v>
      </c>
      <c r="K51" s="5" t="e">
        <f>RANK(Oferty!#REF!,Oferty!$F$51:$J$51,1)</f>
        <v>#REF!</v>
      </c>
      <c r="L51" s="5" t="e">
        <f>RANK(Oferty!#REF!,Oferty!$F$51:$J$51,1)</f>
        <v>#REF!</v>
      </c>
      <c r="M51" s="5" t="e">
        <f>RANK(Oferty!#REF!,Oferty!$F$51:$J$51,1)</f>
        <v>#REF!</v>
      </c>
      <c r="N51" s="5" t="e">
        <f>RANK(Oferty!#REF!,Oferty!$F$51:$J$51,1)</f>
        <v>#REF!</v>
      </c>
      <c r="P51">
        <f t="shared" si="4"/>
        <v>0</v>
      </c>
      <c r="Q51">
        <f t="shared" si="5"/>
        <v>0</v>
      </c>
      <c r="R51">
        <f t="shared" si="6"/>
        <v>0</v>
      </c>
      <c r="S51">
        <f t="shared" si="7"/>
        <v>0</v>
      </c>
      <c r="V51">
        <f t="shared" si="8"/>
        <v>0</v>
      </c>
      <c r="W51">
        <f t="shared" si="9"/>
        <v>0</v>
      </c>
      <c r="X51">
        <f t="shared" si="10"/>
        <v>0</v>
      </c>
      <c r="AA51" s="41" t="e">
        <f t="shared" si="11"/>
        <v>#N/A</v>
      </c>
      <c r="AB51" s="41" t="e">
        <f t="shared" si="12"/>
        <v>#N/A</v>
      </c>
      <c r="AC51" s="41" t="e">
        <f t="shared" si="13"/>
        <v>#N/A</v>
      </c>
      <c r="AD51" s="41" t="e">
        <f t="shared" si="14"/>
        <v>#N/A</v>
      </c>
      <c r="AE51" s="41" t="e">
        <f t="shared" si="15"/>
        <v>#N/A</v>
      </c>
      <c r="AF51" s="41" t="e">
        <f t="shared" si="16"/>
        <v>#REF!</v>
      </c>
      <c r="AG51" s="41" t="e">
        <f t="shared" si="17"/>
        <v>#REF!</v>
      </c>
      <c r="AH51" s="41" t="e">
        <f t="shared" si="18"/>
        <v>#REF!</v>
      </c>
      <c r="AI51" s="41" t="e">
        <f t="shared" si="19"/>
        <v>#REF!</v>
      </c>
      <c r="AJ51" s="41" t="e">
        <f t="shared" si="20"/>
        <v>#REF!</v>
      </c>
      <c r="AL51" t="e">
        <f t="shared" si="21"/>
        <v>#N/A</v>
      </c>
      <c r="AM51" t="e">
        <f t="shared" si="22"/>
        <v>#N/A</v>
      </c>
      <c r="AN51" t="e">
        <f t="shared" si="23"/>
        <v>#N/A</v>
      </c>
      <c r="AO51" t="e">
        <f t="shared" si="24"/>
        <v>#N/A</v>
      </c>
      <c r="AP51" t="e">
        <f t="shared" si="25"/>
        <v>#N/A</v>
      </c>
      <c r="AQ51" t="e">
        <f t="shared" si="26"/>
        <v>#REF!</v>
      </c>
      <c r="AR51" t="e">
        <f t="shared" si="27"/>
        <v>#REF!</v>
      </c>
      <c r="AS51" t="e">
        <f t="shared" si="28"/>
        <v>#REF!</v>
      </c>
      <c r="AT51" t="e">
        <f t="shared" si="29"/>
        <v>#REF!</v>
      </c>
      <c r="AU51" t="e">
        <f t="shared" si="30"/>
        <v>#REF!</v>
      </c>
      <c r="AW51" t="e">
        <f t="shared" si="31"/>
        <v>#N/A</v>
      </c>
      <c r="AX51" t="e">
        <f t="shared" si="32"/>
        <v>#N/A</v>
      </c>
      <c r="AY51" t="e">
        <f t="shared" si="33"/>
        <v>#N/A</v>
      </c>
      <c r="AZ51" t="e">
        <f t="shared" si="34"/>
        <v>#N/A</v>
      </c>
      <c r="BA51" t="e">
        <f t="shared" si="35"/>
        <v>#N/A</v>
      </c>
      <c r="BB51" t="e">
        <f t="shared" si="36"/>
        <v>#REF!</v>
      </c>
      <c r="BC51" t="e">
        <f t="shared" si="37"/>
        <v>#REF!</v>
      </c>
      <c r="BD51" t="e">
        <f t="shared" si="38"/>
        <v>#REF!</v>
      </c>
      <c r="BE51" t="e">
        <f t="shared" si="39"/>
        <v>#REF!</v>
      </c>
      <c r="BF51" t="e">
        <f t="shared" si="40"/>
        <v>#REF!</v>
      </c>
      <c r="BH51" t="e">
        <f t="shared" si="41"/>
        <v>#N/A</v>
      </c>
      <c r="BI51" t="e">
        <f t="shared" si="42"/>
        <v>#N/A</v>
      </c>
      <c r="BJ51" t="e">
        <f t="shared" si="43"/>
        <v>#N/A</v>
      </c>
      <c r="BK51" t="e">
        <f t="shared" si="44"/>
        <v>#N/A</v>
      </c>
      <c r="BL51" t="e">
        <f t="shared" si="45"/>
        <v>#N/A</v>
      </c>
      <c r="BM51" t="e">
        <f t="shared" si="46"/>
        <v>#REF!</v>
      </c>
      <c r="BN51" t="e">
        <f t="shared" si="47"/>
        <v>#REF!</v>
      </c>
      <c r="BO51" t="e">
        <f t="shared" si="48"/>
        <v>#REF!</v>
      </c>
      <c r="BP51" t="e">
        <f t="shared" si="49"/>
        <v>#REF!</v>
      </c>
      <c r="BQ51" t="e">
        <f t="shared" si="50"/>
        <v>#REF!</v>
      </c>
      <c r="BS51">
        <v>0</v>
      </c>
      <c r="BT51">
        <v>0</v>
      </c>
      <c r="BU51">
        <v>0</v>
      </c>
      <c r="BV51">
        <v>0</v>
      </c>
      <c r="BW51">
        <v>0</v>
      </c>
      <c r="BX51">
        <v>0</v>
      </c>
      <c r="BY51">
        <v>0</v>
      </c>
      <c r="BZ51">
        <v>0</v>
      </c>
      <c r="CA51">
        <v>0</v>
      </c>
      <c r="CB51">
        <v>0</v>
      </c>
    </row>
    <row r="52" spans="3:80" ht="96" x14ac:dyDescent="0.25">
      <c r="C52" s="9">
        <v>8</v>
      </c>
      <c r="D52" s="10" t="s">
        <v>114</v>
      </c>
      <c r="E52" s="5" t="e">
        <f>RANK(Oferty!F52,Oferty!$F$52:$J$52,1)</f>
        <v>#N/A</v>
      </c>
      <c r="F52" s="5" t="e">
        <f>RANK(Oferty!G52,Oferty!$F$52:$J$52,1)</f>
        <v>#N/A</v>
      </c>
      <c r="G52" s="5" t="e">
        <f>RANK(Oferty!H52,Oferty!$F$52:$J$52,1)</f>
        <v>#N/A</v>
      </c>
      <c r="H52" s="5" t="e">
        <f>RANK(Oferty!I52,Oferty!$F$52:$J$52,1)</f>
        <v>#N/A</v>
      </c>
      <c r="I52" s="5" t="e">
        <f>RANK(Oferty!J52,Oferty!$F$52:$J$52,1)</f>
        <v>#N/A</v>
      </c>
      <c r="J52" s="5" t="e">
        <f>RANK(Oferty!#REF!,Oferty!$F$52:$J$52,1)</f>
        <v>#REF!</v>
      </c>
      <c r="K52" s="5" t="e">
        <f>RANK(Oferty!#REF!,Oferty!$F$52:$J$52,1)</f>
        <v>#REF!</v>
      </c>
      <c r="L52" s="5" t="e">
        <f>RANK(Oferty!#REF!,Oferty!$F$52:$J$52,1)</f>
        <v>#REF!</v>
      </c>
      <c r="M52" s="5" t="e">
        <f>RANK(Oferty!#REF!,Oferty!$F$52:$J$52,1)</f>
        <v>#REF!</v>
      </c>
      <c r="N52" s="5" t="e">
        <f>RANK(Oferty!#REF!,Oferty!$F$52:$J$52,1)</f>
        <v>#REF!</v>
      </c>
      <c r="P52">
        <f t="shared" si="4"/>
        <v>0</v>
      </c>
      <c r="Q52">
        <f t="shared" si="5"/>
        <v>0</v>
      </c>
      <c r="R52">
        <f t="shared" si="6"/>
        <v>0</v>
      </c>
      <c r="S52">
        <f t="shared" si="7"/>
        <v>0</v>
      </c>
      <c r="V52">
        <f t="shared" si="8"/>
        <v>0</v>
      </c>
      <c r="W52">
        <f t="shared" si="9"/>
        <v>0</v>
      </c>
      <c r="X52">
        <f t="shared" si="10"/>
        <v>0</v>
      </c>
      <c r="AA52" s="41" t="e">
        <f t="shared" si="11"/>
        <v>#N/A</v>
      </c>
      <c r="AB52" s="41" t="e">
        <f t="shared" si="12"/>
        <v>#N/A</v>
      </c>
      <c r="AC52" s="41" t="e">
        <f t="shared" si="13"/>
        <v>#N/A</v>
      </c>
      <c r="AD52" s="41" t="e">
        <f t="shared" si="14"/>
        <v>#N/A</v>
      </c>
      <c r="AE52" s="41" t="e">
        <f t="shared" si="15"/>
        <v>#N/A</v>
      </c>
      <c r="AF52" s="41" t="e">
        <f t="shared" si="16"/>
        <v>#REF!</v>
      </c>
      <c r="AG52" s="41" t="e">
        <f t="shared" si="17"/>
        <v>#REF!</v>
      </c>
      <c r="AH52" s="41" t="e">
        <f t="shared" si="18"/>
        <v>#REF!</v>
      </c>
      <c r="AI52" s="41" t="e">
        <f t="shared" si="19"/>
        <v>#REF!</v>
      </c>
      <c r="AJ52" s="41" t="e">
        <f t="shared" si="20"/>
        <v>#REF!</v>
      </c>
      <c r="AL52" t="e">
        <f t="shared" si="21"/>
        <v>#N/A</v>
      </c>
      <c r="AM52" t="e">
        <f t="shared" si="22"/>
        <v>#N/A</v>
      </c>
      <c r="AN52" t="e">
        <f t="shared" si="23"/>
        <v>#N/A</v>
      </c>
      <c r="AO52" t="e">
        <f t="shared" si="24"/>
        <v>#N/A</v>
      </c>
      <c r="AP52" t="e">
        <f t="shared" si="25"/>
        <v>#N/A</v>
      </c>
      <c r="AQ52" t="e">
        <f t="shared" si="26"/>
        <v>#REF!</v>
      </c>
      <c r="AR52" t="e">
        <f t="shared" si="27"/>
        <v>#REF!</v>
      </c>
      <c r="AS52" t="e">
        <f t="shared" si="28"/>
        <v>#REF!</v>
      </c>
      <c r="AT52" t="e">
        <f t="shared" si="29"/>
        <v>#REF!</v>
      </c>
      <c r="AU52" t="e">
        <f t="shared" si="30"/>
        <v>#REF!</v>
      </c>
      <c r="AW52" t="e">
        <f t="shared" si="31"/>
        <v>#N/A</v>
      </c>
      <c r="AX52" t="e">
        <f t="shared" si="32"/>
        <v>#N/A</v>
      </c>
      <c r="AY52" t="e">
        <f t="shared" si="33"/>
        <v>#N/A</v>
      </c>
      <c r="AZ52" t="e">
        <f t="shared" si="34"/>
        <v>#N/A</v>
      </c>
      <c r="BA52" t="e">
        <f t="shared" si="35"/>
        <v>#N/A</v>
      </c>
      <c r="BB52" t="e">
        <f t="shared" si="36"/>
        <v>#REF!</v>
      </c>
      <c r="BC52" t="e">
        <f t="shared" si="37"/>
        <v>#REF!</v>
      </c>
      <c r="BD52" t="e">
        <f t="shared" si="38"/>
        <v>#REF!</v>
      </c>
      <c r="BE52" t="e">
        <f t="shared" si="39"/>
        <v>#REF!</v>
      </c>
      <c r="BF52" t="e">
        <f t="shared" si="40"/>
        <v>#REF!</v>
      </c>
      <c r="BH52" t="e">
        <f t="shared" si="41"/>
        <v>#N/A</v>
      </c>
      <c r="BI52" t="e">
        <f t="shared" si="42"/>
        <v>#N/A</v>
      </c>
      <c r="BJ52" t="e">
        <f t="shared" si="43"/>
        <v>#N/A</v>
      </c>
      <c r="BK52" t="e">
        <f t="shared" si="44"/>
        <v>#N/A</v>
      </c>
      <c r="BL52" t="e">
        <f t="shared" si="45"/>
        <v>#N/A</v>
      </c>
      <c r="BM52" t="e">
        <f t="shared" si="46"/>
        <v>#REF!</v>
      </c>
      <c r="BN52" t="e">
        <f t="shared" si="47"/>
        <v>#REF!</v>
      </c>
      <c r="BO52" t="e">
        <f t="shared" si="48"/>
        <v>#REF!</v>
      </c>
      <c r="BP52" t="e">
        <f t="shared" si="49"/>
        <v>#REF!</v>
      </c>
      <c r="BQ52" t="e">
        <f t="shared" si="50"/>
        <v>#REF!</v>
      </c>
      <c r="BS52">
        <v>0</v>
      </c>
      <c r="BT52">
        <v>0</v>
      </c>
      <c r="BU52">
        <v>0</v>
      </c>
      <c r="BV52">
        <v>0</v>
      </c>
      <c r="BW52">
        <v>0</v>
      </c>
      <c r="BX52">
        <v>0</v>
      </c>
      <c r="BY52">
        <v>0</v>
      </c>
      <c r="BZ52">
        <v>0</v>
      </c>
      <c r="CA52">
        <v>0</v>
      </c>
      <c r="CB52">
        <v>0</v>
      </c>
    </row>
    <row r="53" spans="3:80" ht="96" x14ac:dyDescent="0.25">
      <c r="C53" s="9">
        <v>9</v>
      </c>
      <c r="D53" s="10" t="s">
        <v>80</v>
      </c>
      <c r="E53" s="5" t="e">
        <f>RANK(Oferty!F53,Oferty!$F$53:$J$53,1)</f>
        <v>#N/A</v>
      </c>
      <c r="F53" s="5" t="e">
        <f>RANK(Oferty!G53,Oferty!$F$53:$J$53,1)</f>
        <v>#N/A</v>
      </c>
      <c r="G53" s="5" t="e">
        <f>RANK(Oferty!H53,Oferty!$F$53:$J$53,1)</f>
        <v>#N/A</v>
      </c>
      <c r="H53" s="5" t="e">
        <f>RANK(Oferty!I53,Oferty!$F$53:$J$53,1)</f>
        <v>#N/A</v>
      </c>
      <c r="I53" s="5" t="e">
        <f>RANK(Oferty!J53,Oferty!$F$53:$J$53,1)</f>
        <v>#N/A</v>
      </c>
      <c r="J53" s="5" t="e">
        <f>RANK(Oferty!#REF!,Oferty!$F$53:$J$53,1)</f>
        <v>#REF!</v>
      </c>
      <c r="K53" s="5" t="e">
        <f>RANK(Oferty!#REF!,Oferty!$F$53:$J$53,1)</f>
        <v>#REF!</v>
      </c>
      <c r="L53" s="5" t="e">
        <f>RANK(Oferty!#REF!,Oferty!$F$53:$J$53,1)</f>
        <v>#REF!</v>
      </c>
      <c r="M53" s="5" t="e">
        <f>RANK(Oferty!#REF!,Oferty!$F$53:$J$53,1)</f>
        <v>#REF!</v>
      </c>
      <c r="N53" s="5" t="e">
        <f>RANK(Oferty!#REF!,Oferty!$F$53:$J$53,1)</f>
        <v>#REF!</v>
      </c>
      <c r="P53">
        <f t="shared" si="4"/>
        <v>0</v>
      </c>
      <c r="Q53">
        <f t="shared" si="5"/>
        <v>0</v>
      </c>
      <c r="R53">
        <f t="shared" si="6"/>
        <v>0</v>
      </c>
      <c r="S53">
        <f t="shared" si="7"/>
        <v>0</v>
      </c>
      <c r="V53">
        <f t="shared" si="8"/>
        <v>0</v>
      </c>
      <c r="W53">
        <f t="shared" si="9"/>
        <v>0</v>
      </c>
      <c r="X53">
        <f t="shared" si="10"/>
        <v>0</v>
      </c>
      <c r="AA53" s="41" t="e">
        <f t="shared" si="11"/>
        <v>#N/A</v>
      </c>
      <c r="AB53" s="41" t="e">
        <f t="shared" si="12"/>
        <v>#N/A</v>
      </c>
      <c r="AC53" s="41" t="e">
        <f t="shared" si="13"/>
        <v>#N/A</v>
      </c>
      <c r="AD53" s="41" t="e">
        <f t="shared" si="14"/>
        <v>#N/A</v>
      </c>
      <c r="AE53" s="41" t="e">
        <f t="shared" si="15"/>
        <v>#N/A</v>
      </c>
      <c r="AF53" s="41" t="e">
        <f t="shared" si="16"/>
        <v>#REF!</v>
      </c>
      <c r="AG53" s="41" t="e">
        <f t="shared" si="17"/>
        <v>#REF!</v>
      </c>
      <c r="AH53" s="41" t="e">
        <f t="shared" si="18"/>
        <v>#REF!</v>
      </c>
      <c r="AI53" s="41" t="e">
        <f t="shared" si="19"/>
        <v>#REF!</v>
      </c>
      <c r="AJ53" s="41" t="e">
        <f t="shared" si="20"/>
        <v>#REF!</v>
      </c>
      <c r="AL53" t="e">
        <f t="shared" si="21"/>
        <v>#N/A</v>
      </c>
      <c r="AM53" t="e">
        <f t="shared" si="22"/>
        <v>#N/A</v>
      </c>
      <c r="AN53" t="e">
        <f t="shared" si="23"/>
        <v>#N/A</v>
      </c>
      <c r="AO53" t="e">
        <f t="shared" si="24"/>
        <v>#N/A</v>
      </c>
      <c r="AP53" t="e">
        <f t="shared" si="25"/>
        <v>#N/A</v>
      </c>
      <c r="AQ53" t="e">
        <f t="shared" si="26"/>
        <v>#REF!</v>
      </c>
      <c r="AR53" t="e">
        <f t="shared" si="27"/>
        <v>#REF!</v>
      </c>
      <c r="AS53" t="e">
        <f t="shared" si="28"/>
        <v>#REF!</v>
      </c>
      <c r="AT53" t="e">
        <f t="shared" si="29"/>
        <v>#REF!</v>
      </c>
      <c r="AU53" t="e">
        <f t="shared" si="30"/>
        <v>#REF!</v>
      </c>
      <c r="AW53" t="e">
        <f t="shared" si="31"/>
        <v>#N/A</v>
      </c>
      <c r="AX53" t="e">
        <f t="shared" si="32"/>
        <v>#N/A</v>
      </c>
      <c r="AY53" t="e">
        <f t="shared" si="33"/>
        <v>#N/A</v>
      </c>
      <c r="AZ53" t="e">
        <f t="shared" si="34"/>
        <v>#N/A</v>
      </c>
      <c r="BA53" t="e">
        <f t="shared" si="35"/>
        <v>#N/A</v>
      </c>
      <c r="BB53" t="e">
        <f t="shared" si="36"/>
        <v>#REF!</v>
      </c>
      <c r="BC53" t="e">
        <f t="shared" si="37"/>
        <v>#REF!</v>
      </c>
      <c r="BD53" t="e">
        <f t="shared" si="38"/>
        <v>#REF!</v>
      </c>
      <c r="BE53" t="e">
        <f t="shared" si="39"/>
        <v>#REF!</v>
      </c>
      <c r="BF53" t="e">
        <f t="shared" si="40"/>
        <v>#REF!</v>
      </c>
      <c r="BH53" t="e">
        <f t="shared" si="41"/>
        <v>#N/A</v>
      </c>
      <c r="BI53" t="e">
        <f t="shared" si="42"/>
        <v>#N/A</v>
      </c>
      <c r="BJ53" t="e">
        <f t="shared" si="43"/>
        <v>#N/A</v>
      </c>
      <c r="BK53" t="e">
        <f t="shared" si="44"/>
        <v>#N/A</v>
      </c>
      <c r="BL53" t="e">
        <f t="shared" si="45"/>
        <v>#N/A</v>
      </c>
      <c r="BM53" t="e">
        <f t="shared" si="46"/>
        <v>#REF!</v>
      </c>
      <c r="BN53" t="e">
        <f t="shared" si="47"/>
        <v>#REF!</v>
      </c>
      <c r="BO53" t="e">
        <f t="shared" si="48"/>
        <v>#REF!</v>
      </c>
      <c r="BP53" t="e">
        <f t="shared" si="49"/>
        <v>#REF!</v>
      </c>
      <c r="BQ53" t="e">
        <f t="shared" si="50"/>
        <v>#REF!</v>
      </c>
      <c r="BS53">
        <v>0</v>
      </c>
      <c r="BT53">
        <v>0</v>
      </c>
      <c r="BU53">
        <v>0</v>
      </c>
      <c r="BV53">
        <v>0</v>
      </c>
      <c r="BW53">
        <v>0</v>
      </c>
      <c r="BX53">
        <v>0</v>
      </c>
      <c r="BY53">
        <v>0</v>
      </c>
      <c r="BZ53">
        <v>0</v>
      </c>
      <c r="CA53">
        <v>0</v>
      </c>
      <c r="CB53">
        <v>0</v>
      </c>
    </row>
    <row r="54" spans="3:80" ht="96" x14ac:dyDescent="0.25">
      <c r="C54" s="9">
        <v>10</v>
      </c>
      <c r="D54" s="10" t="s">
        <v>81</v>
      </c>
      <c r="E54" s="5" t="e">
        <f>RANK(Oferty!F54,Oferty!$F$54:$J$54,1)</f>
        <v>#N/A</v>
      </c>
      <c r="F54" s="5" t="e">
        <f>RANK(Oferty!G54,Oferty!$F$54:$J$54,1)</f>
        <v>#N/A</v>
      </c>
      <c r="G54" s="5" t="e">
        <f>RANK(Oferty!H54,Oferty!$F$54:$J$54,1)</f>
        <v>#N/A</v>
      </c>
      <c r="H54" s="5" t="e">
        <f>RANK(Oferty!I54,Oferty!$F$54:$J$54,1)</f>
        <v>#N/A</v>
      </c>
      <c r="I54" s="5" t="e">
        <f>RANK(Oferty!J54,Oferty!$F$54:$J$54,1)</f>
        <v>#N/A</v>
      </c>
      <c r="J54" s="5" t="e">
        <f>RANK(Oferty!#REF!,Oferty!$F$54:$J$54,1)</f>
        <v>#REF!</v>
      </c>
      <c r="K54" s="5" t="e">
        <f>RANK(Oferty!#REF!,Oferty!$F$54:$J$54,1)</f>
        <v>#REF!</v>
      </c>
      <c r="L54" s="5" t="e">
        <f>RANK(Oferty!#REF!,Oferty!$F$54:$J$54,1)</f>
        <v>#REF!</v>
      </c>
      <c r="M54" s="5" t="e">
        <f>RANK(Oferty!#REF!,Oferty!$F$54:$J$54,1)</f>
        <v>#REF!</v>
      </c>
      <c r="N54" s="5" t="e">
        <f>RANK(Oferty!#REF!,Oferty!$F$54:$J$54,1)</f>
        <v>#REF!</v>
      </c>
      <c r="P54">
        <f t="shared" si="4"/>
        <v>0</v>
      </c>
      <c r="Q54">
        <f t="shared" si="5"/>
        <v>0</v>
      </c>
      <c r="R54">
        <f t="shared" si="6"/>
        <v>0</v>
      </c>
      <c r="S54">
        <f t="shared" si="7"/>
        <v>0</v>
      </c>
      <c r="V54">
        <f t="shared" si="8"/>
        <v>0</v>
      </c>
      <c r="W54">
        <f t="shared" si="9"/>
        <v>0</v>
      </c>
      <c r="X54">
        <f t="shared" si="10"/>
        <v>0</v>
      </c>
      <c r="AA54" s="41" t="e">
        <f t="shared" si="11"/>
        <v>#N/A</v>
      </c>
      <c r="AB54" s="41" t="e">
        <f t="shared" si="12"/>
        <v>#N/A</v>
      </c>
      <c r="AC54" s="41" t="e">
        <f t="shared" si="13"/>
        <v>#N/A</v>
      </c>
      <c r="AD54" s="41" t="e">
        <f t="shared" si="14"/>
        <v>#N/A</v>
      </c>
      <c r="AE54" s="41" t="e">
        <f t="shared" si="15"/>
        <v>#N/A</v>
      </c>
      <c r="AF54" s="41" t="e">
        <f t="shared" si="16"/>
        <v>#REF!</v>
      </c>
      <c r="AG54" s="41" t="e">
        <f t="shared" si="17"/>
        <v>#REF!</v>
      </c>
      <c r="AH54" s="41" t="e">
        <f t="shared" si="18"/>
        <v>#REF!</v>
      </c>
      <c r="AI54" s="41" t="e">
        <f t="shared" si="19"/>
        <v>#REF!</v>
      </c>
      <c r="AJ54" s="41" t="e">
        <f t="shared" si="20"/>
        <v>#REF!</v>
      </c>
      <c r="AL54" t="e">
        <f t="shared" si="21"/>
        <v>#N/A</v>
      </c>
      <c r="AM54" t="e">
        <f t="shared" si="22"/>
        <v>#N/A</v>
      </c>
      <c r="AN54" t="e">
        <f t="shared" si="23"/>
        <v>#N/A</v>
      </c>
      <c r="AO54" t="e">
        <f t="shared" si="24"/>
        <v>#N/A</v>
      </c>
      <c r="AP54" t="e">
        <f t="shared" si="25"/>
        <v>#N/A</v>
      </c>
      <c r="AQ54" t="e">
        <f t="shared" si="26"/>
        <v>#REF!</v>
      </c>
      <c r="AR54" t="e">
        <f t="shared" si="27"/>
        <v>#REF!</v>
      </c>
      <c r="AS54" t="e">
        <f t="shared" si="28"/>
        <v>#REF!</v>
      </c>
      <c r="AT54" t="e">
        <f t="shared" si="29"/>
        <v>#REF!</v>
      </c>
      <c r="AU54" t="e">
        <f t="shared" si="30"/>
        <v>#REF!</v>
      </c>
      <c r="AW54" t="e">
        <f t="shared" si="31"/>
        <v>#N/A</v>
      </c>
      <c r="AX54" t="e">
        <f t="shared" si="32"/>
        <v>#N/A</v>
      </c>
      <c r="AY54" t="e">
        <f t="shared" si="33"/>
        <v>#N/A</v>
      </c>
      <c r="AZ54" t="e">
        <f t="shared" si="34"/>
        <v>#N/A</v>
      </c>
      <c r="BA54" t="e">
        <f t="shared" si="35"/>
        <v>#N/A</v>
      </c>
      <c r="BB54" t="e">
        <f t="shared" si="36"/>
        <v>#REF!</v>
      </c>
      <c r="BC54" t="e">
        <f t="shared" si="37"/>
        <v>#REF!</v>
      </c>
      <c r="BD54" t="e">
        <f t="shared" si="38"/>
        <v>#REF!</v>
      </c>
      <c r="BE54" t="e">
        <f t="shared" si="39"/>
        <v>#REF!</v>
      </c>
      <c r="BF54" t="e">
        <f t="shared" si="40"/>
        <v>#REF!</v>
      </c>
      <c r="BH54" t="e">
        <f t="shared" si="41"/>
        <v>#N/A</v>
      </c>
      <c r="BI54" t="e">
        <f t="shared" si="42"/>
        <v>#N/A</v>
      </c>
      <c r="BJ54" t="e">
        <f t="shared" si="43"/>
        <v>#N/A</v>
      </c>
      <c r="BK54" t="e">
        <f t="shared" si="44"/>
        <v>#N/A</v>
      </c>
      <c r="BL54" t="e">
        <f t="shared" si="45"/>
        <v>#N/A</v>
      </c>
      <c r="BM54" t="e">
        <f t="shared" si="46"/>
        <v>#REF!</v>
      </c>
      <c r="BN54" t="e">
        <f t="shared" si="47"/>
        <v>#REF!</v>
      </c>
      <c r="BO54" t="e">
        <f t="shared" si="48"/>
        <v>#REF!</v>
      </c>
      <c r="BP54" t="e">
        <f t="shared" si="49"/>
        <v>#REF!</v>
      </c>
      <c r="BQ54" t="e">
        <f t="shared" si="50"/>
        <v>#REF!</v>
      </c>
      <c r="BS54">
        <v>0</v>
      </c>
      <c r="BT54">
        <v>0</v>
      </c>
      <c r="BU54">
        <v>0</v>
      </c>
      <c r="BV54">
        <v>0</v>
      </c>
      <c r="BW54">
        <v>0</v>
      </c>
      <c r="BX54">
        <v>0</v>
      </c>
      <c r="BY54">
        <v>0</v>
      </c>
      <c r="BZ54">
        <v>0</v>
      </c>
      <c r="CA54">
        <v>0</v>
      </c>
      <c r="CB54">
        <v>0</v>
      </c>
    </row>
    <row r="55" spans="3:80" ht="132" x14ac:dyDescent="0.25">
      <c r="C55" s="9">
        <v>11</v>
      </c>
      <c r="D55" s="10" t="s">
        <v>82</v>
      </c>
      <c r="E55" s="5" t="e">
        <f>RANK(Oferty!F55,Oferty!$F$55:$J$55,1)</f>
        <v>#N/A</v>
      </c>
      <c r="F55" s="5" t="e">
        <f>RANK(Oferty!G55,Oferty!$F$55:$J$55,1)</f>
        <v>#N/A</v>
      </c>
      <c r="G55" s="5" t="e">
        <f>RANK(Oferty!H55,Oferty!$F$55:$J$55,1)</f>
        <v>#N/A</v>
      </c>
      <c r="H55" s="5" t="e">
        <f>RANK(Oferty!I55,Oferty!$F$55:$J$55,1)</f>
        <v>#N/A</v>
      </c>
      <c r="I55" s="5" t="e">
        <f>RANK(Oferty!J55,Oferty!$F$55:$J$55,1)</f>
        <v>#N/A</v>
      </c>
      <c r="J55" s="5" t="e">
        <f>RANK(Oferty!#REF!,Oferty!$F$55:$J$55,1)</f>
        <v>#REF!</v>
      </c>
      <c r="K55" s="5" t="e">
        <f>RANK(Oferty!#REF!,Oferty!$F$55:$J$55,1)</f>
        <v>#REF!</v>
      </c>
      <c r="L55" s="5" t="e">
        <f>RANK(Oferty!#REF!,Oferty!$F$55:$J$55,1)</f>
        <v>#REF!</v>
      </c>
      <c r="M55" s="5" t="e">
        <f>RANK(Oferty!#REF!,Oferty!$F$55:$J$55,1)</f>
        <v>#REF!</v>
      </c>
      <c r="N55" s="5" t="e">
        <f>RANK(Oferty!#REF!,Oferty!$F$55:$J$55,1)</f>
        <v>#REF!</v>
      </c>
      <c r="P55">
        <f t="shared" si="4"/>
        <v>0</v>
      </c>
      <c r="Q55">
        <f t="shared" si="5"/>
        <v>0</v>
      </c>
      <c r="R55">
        <f t="shared" si="6"/>
        <v>0</v>
      </c>
      <c r="S55">
        <f t="shared" si="7"/>
        <v>0</v>
      </c>
      <c r="V55">
        <f t="shared" si="8"/>
        <v>0</v>
      </c>
      <c r="W55">
        <f t="shared" si="9"/>
        <v>0</v>
      </c>
      <c r="X55">
        <f t="shared" si="10"/>
        <v>0</v>
      </c>
      <c r="AA55" s="41" t="e">
        <f t="shared" si="11"/>
        <v>#N/A</v>
      </c>
      <c r="AB55" s="41" t="e">
        <f t="shared" si="12"/>
        <v>#N/A</v>
      </c>
      <c r="AC55" s="41" t="e">
        <f t="shared" si="13"/>
        <v>#N/A</v>
      </c>
      <c r="AD55" s="41" t="e">
        <f t="shared" si="14"/>
        <v>#N/A</v>
      </c>
      <c r="AE55" s="41" t="e">
        <f t="shared" si="15"/>
        <v>#N/A</v>
      </c>
      <c r="AF55" s="41" t="e">
        <f t="shared" si="16"/>
        <v>#REF!</v>
      </c>
      <c r="AG55" s="41" t="e">
        <f t="shared" si="17"/>
        <v>#REF!</v>
      </c>
      <c r="AH55" s="41" t="e">
        <f t="shared" si="18"/>
        <v>#REF!</v>
      </c>
      <c r="AI55" s="41" t="e">
        <f t="shared" si="19"/>
        <v>#REF!</v>
      </c>
      <c r="AJ55" s="41" t="e">
        <f t="shared" si="20"/>
        <v>#REF!</v>
      </c>
      <c r="AL55" t="e">
        <f t="shared" si="21"/>
        <v>#N/A</v>
      </c>
      <c r="AM55" t="e">
        <f t="shared" si="22"/>
        <v>#N/A</v>
      </c>
      <c r="AN55" t="e">
        <f t="shared" si="23"/>
        <v>#N/A</v>
      </c>
      <c r="AO55" t="e">
        <f t="shared" si="24"/>
        <v>#N/A</v>
      </c>
      <c r="AP55" t="e">
        <f t="shared" si="25"/>
        <v>#N/A</v>
      </c>
      <c r="AQ55" t="e">
        <f t="shared" si="26"/>
        <v>#REF!</v>
      </c>
      <c r="AR55" t="e">
        <f t="shared" si="27"/>
        <v>#REF!</v>
      </c>
      <c r="AS55" t="e">
        <f t="shared" si="28"/>
        <v>#REF!</v>
      </c>
      <c r="AT55" t="e">
        <f t="shared" si="29"/>
        <v>#REF!</v>
      </c>
      <c r="AU55" t="e">
        <f t="shared" si="30"/>
        <v>#REF!</v>
      </c>
      <c r="AW55" t="e">
        <f t="shared" si="31"/>
        <v>#N/A</v>
      </c>
      <c r="AX55" t="e">
        <f t="shared" si="32"/>
        <v>#N/A</v>
      </c>
      <c r="AY55" t="e">
        <f t="shared" si="33"/>
        <v>#N/A</v>
      </c>
      <c r="AZ55" t="e">
        <f t="shared" si="34"/>
        <v>#N/A</v>
      </c>
      <c r="BA55" t="e">
        <f t="shared" si="35"/>
        <v>#N/A</v>
      </c>
      <c r="BB55" t="e">
        <f t="shared" si="36"/>
        <v>#REF!</v>
      </c>
      <c r="BC55" t="e">
        <f t="shared" si="37"/>
        <v>#REF!</v>
      </c>
      <c r="BD55" t="e">
        <f t="shared" si="38"/>
        <v>#REF!</v>
      </c>
      <c r="BE55" t="e">
        <f t="shared" si="39"/>
        <v>#REF!</v>
      </c>
      <c r="BF55" t="e">
        <f t="shared" si="40"/>
        <v>#REF!</v>
      </c>
      <c r="BH55" t="e">
        <f t="shared" si="41"/>
        <v>#N/A</v>
      </c>
      <c r="BI55" t="e">
        <f t="shared" si="42"/>
        <v>#N/A</v>
      </c>
      <c r="BJ55" t="e">
        <f t="shared" si="43"/>
        <v>#N/A</v>
      </c>
      <c r="BK55" t="e">
        <f t="shared" si="44"/>
        <v>#N/A</v>
      </c>
      <c r="BL55" t="e">
        <f t="shared" si="45"/>
        <v>#N/A</v>
      </c>
      <c r="BM55" t="e">
        <f t="shared" si="46"/>
        <v>#REF!</v>
      </c>
      <c r="BN55" t="e">
        <f t="shared" si="47"/>
        <v>#REF!</v>
      </c>
      <c r="BO55" t="e">
        <f t="shared" si="48"/>
        <v>#REF!</v>
      </c>
      <c r="BP55" t="e">
        <f t="shared" si="49"/>
        <v>#REF!</v>
      </c>
      <c r="BQ55" t="e">
        <f t="shared" si="50"/>
        <v>#REF!</v>
      </c>
      <c r="BS55">
        <v>0</v>
      </c>
      <c r="BT55">
        <v>0</v>
      </c>
      <c r="BU55">
        <v>0</v>
      </c>
      <c r="BV55">
        <v>0</v>
      </c>
      <c r="BW55">
        <v>0</v>
      </c>
      <c r="BX55">
        <v>0</v>
      </c>
      <c r="BY55">
        <v>0</v>
      </c>
      <c r="BZ55">
        <v>0</v>
      </c>
      <c r="CA55">
        <v>0</v>
      </c>
      <c r="CB55">
        <v>0</v>
      </c>
    </row>
    <row r="56" spans="3:80" x14ac:dyDescent="0.25">
      <c r="C56" s="202" t="s">
        <v>25</v>
      </c>
      <c r="D56" s="203"/>
      <c r="E56" s="5"/>
      <c r="F56" s="5"/>
      <c r="G56" s="5"/>
      <c r="H56" s="5"/>
      <c r="I56" s="5"/>
      <c r="J56" s="5"/>
      <c r="K56" s="5"/>
      <c r="L56" s="5"/>
      <c r="M56" s="5"/>
      <c r="N56" s="5"/>
      <c r="P56">
        <f t="shared" si="4"/>
        <v>0</v>
      </c>
      <c r="Q56">
        <f t="shared" si="5"/>
        <v>0</v>
      </c>
      <c r="R56">
        <f t="shared" si="6"/>
        <v>0</v>
      </c>
      <c r="S56">
        <f t="shared" si="7"/>
        <v>0</v>
      </c>
      <c r="V56">
        <f t="shared" si="8"/>
        <v>0</v>
      </c>
      <c r="W56">
        <f t="shared" si="9"/>
        <v>0</v>
      </c>
      <c r="X56">
        <f t="shared" si="10"/>
        <v>0</v>
      </c>
      <c r="AA56" s="41">
        <f t="shared" si="11"/>
        <v>0</v>
      </c>
      <c r="AB56" s="41">
        <f t="shared" si="12"/>
        <v>0</v>
      </c>
      <c r="AC56" s="41">
        <f t="shared" si="13"/>
        <v>0</v>
      </c>
      <c r="AD56" s="41">
        <f t="shared" si="14"/>
        <v>0</v>
      </c>
      <c r="AE56" s="41">
        <f t="shared" si="15"/>
        <v>0</v>
      </c>
      <c r="AF56" s="41">
        <f t="shared" si="16"/>
        <v>0</v>
      </c>
      <c r="AG56" s="41">
        <f t="shared" si="17"/>
        <v>0</v>
      </c>
      <c r="AH56" s="41">
        <f t="shared" si="18"/>
        <v>0</v>
      </c>
      <c r="AI56" s="41">
        <f t="shared" si="19"/>
        <v>0</v>
      </c>
      <c r="AJ56" s="41">
        <f t="shared" si="20"/>
        <v>0</v>
      </c>
      <c r="AL56">
        <f t="shared" si="21"/>
        <v>0</v>
      </c>
      <c r="AM56">
        <f t="shared" si="22"/>
        <v>0</v>
      </c>
      <c r="AN56">
        <f t="shared" si="23"/>
        <v>0</v>
      </c>
      <c r="AO56">
        <f t="shared" si="24"/>
        <v>0</v>
      </c>
      <c r="AP56">
        <f t="shared" si="25"/>
        <v>0</v>
      </c>
      <c r="AQ56">
        <f t="shared" si="26"/>
        <v>0</v>
      </c>
      <c r="AR56">
        <f t="shared" si="27"/>
        <v>0</v>
      </c>
      <c r="AS56">
        <f t="shared" si="28"/>
        <v>0</v>
      </c>
      <c r="AT56">
        <f t="shared" si="29"/>
        <v>0</v>
      </c>
      <c r="AU56">
        <f t="shared" si="30"/>
        <v>0</v>
      </c>
      <c r="AW56">
        <f t="shared" si="31"/>
        <v>0</v>
      </c>
      <c r="AX56">
        <f t="shared" si="32"/>
        <v>0</v>
      </c>
      <c r="AY56">
        <f t="shared" si="33"/>
        <v>0</v>
      </c>
      <c r="AZ56">
        <f t="shared" si="34"/>
        <v>0</v>
      </c>
      <c r="BA56">
        <f t="shared" si="35"/>
        <v>0</v>
      </c>
      <c r="BB56">
        <f t="shared" si="36"/>
        <v>0</v>
      </c>
      <c r="BC56">
        <f t="shared" si="37"/>
        <v>0</v>
      </c>
      <c r="BD56">
        <f t="shared" si="38"/>
        <v>0</v>
      </c>
      <c r="BE56">
        <f t="shared" si="39"/>
        <v>0</v>
      </c>
      <c r="BF56">
        <f t="shared" si="40"/>
        <v>0</v>
      </c>
      <c r="BH56">
        <f t="shared" si="41"/>
        <v>0</v>
      </c>
      <c r="BI56">
        <f t="shared" si="42"/>
        <v>0</v>
      </c>
      <c r="BJ56">
        <f t="shared" si="43"/>
        <v>0</v>
      </c>
      <c r="BK56">
        <f t="shared" si="44"/>
        <v>0</v>
      </c>
      <c r="BL56">
        <f t="shared" si="45"/>
        <v>0</v>
      </c>
      <c r="BM56">
        <f t="shared" si="46"/>
        <v>0</v>
      </c>
      <c r="BN56">
        <f t="shared" si="47"/>
        <v>0</v>
      </c>
      <c r="BO56">
        <f t="shared" si="48"/>
        <v>0</v>
      </c>
      <c r="BP56">
        <f t="shared" si="49"/>
        <v>0</v>
      </c>
      <c r="BQ56">
        <f t="shared" si="50"/>
        <v>0</v>
      </c>
      <c r="BS56">
        <v>0</v>
      </c>
      <c r="BT56">
        <v>0</v>
      </c>
      <c r="BU56">
        <v>0</v>
      </c>
      <c r="BV56">
        <v>0</v>
      </c>
      <c r="BW56">
        <v>0</v>
      </c>
      <c r="BX56">
        <v>0</v>
      </c>
      <c r="BY56">
        <v>0</v>
      </c>
      <c r="BZ56">
        <v>0</v>
      </c>
      <c r="CA56">
        <v>0</v>
      </c>
      <c r="CB56">
        <v>0</v>
      </c>
    </row>
    <row r="57" spans="3:80" ht="60" x14ac:dyDescent="0.25">
      <c r="C57" s="9">
        <v>12</v>
      </c>
      <c r="D57" s="10" t="s">
        <v>115</v>
      </c>
      <c r="E57" s="5" t="e">
        <f>RANK(Oferty!F57,Oferty!$F$57:$J$57,1)</f>
        <v>#N/A</v>
      </c>
      <c r="F57" s="5" t="e">
        <f>RANK(Oferty!G57,Oferty!$F$57:$J$57,1)</f>
        <v>#N/A</v>
      </c>
      <c r="G57" s="5" t="e">
        <f>RANK(Oferty!H57,Oferty!$F$57:$J$57,1)</f>
        <v>#N/A</v>
      </c>
      <c r="H57" s="5" t="e">
        <f>RANK(Oferty!I57,Oferty!$F$57:$J$57,1)</f>
        <v>#N/A</v>
      </c>
      <c r="I57" s="5" t="e">
        <f>RANK(Oferty!J57,Oferty!$F$57:$J$57,1)</f>
        <v>#N/A</v>
      </c>
      <c r="J57" s="5" t="e">
        <f>RANK(Oferty!#REF!,Oferty!$F$57:$J$57,1)</f>
        <v>#REF!</v>
      </c>
      <c r="K57" s="5" t="e">
        <f>RANK(Oferty!#REF!,Oferty!$F$57:$J$57,1)</f>
        <v>#REF!</v>
      </c>
      <c r="L57" s="5" t="e">
        <f>RANK(Oferty!#REF!,Oferty!$F$57:$J$57,1)</f>
        <v>#REF!</v>
      </c>
      <c r="M57" s="5" t="e">
        <f>RANK(Oferty!#REF!,Oferty!$F$57:$J$57,1)</f>
        <v>#REF!</v>
      </c>
      <c r="N57" s="5" t="e">
        <f>RANK(Oferty!#REF!,Oferty!$F$57:$J$57,1)</f>
        <v>#REF!</v>
      </c>
      <c r="P57">
        <f t="shared" si="4"/>
        <v>0</v>
      </c>
      <c r="Q57">
        <f t="shared" si="5"/>
        <v>0</v>
      </c>
      <c r="R57">
        <f t="shared" si="6"/>
        <v>0</v>
      </c>
      <c r="S57">
        <f t="shared" si="7"/>
        <v>0</v>
      </c>
      <c r="V57">
        <f t="shared" si="8"/>
        <v>0</v>
      </c>
      <c r="W57">
        <f t="shared" si="9"/>
        <v>0</v>
      </c>
      <c r="X57">
        <f t="shared" si="10"/>
        <v>0</v>
      </c>
      <c r="AA57" s="41" t="e">
        <f t="shared" si="11"/>
        <v>#N/A</v>
      </c>
      <c r="AB57" s="41" t="e">
        <f t="shared" si="12"/>
        <v>#N/A</v>
      </c>
      <c r="AC57" s="41" t="e">
        <f t="shared" si="13"/>
        <v>#N/A</v>
      </c>
      <c r="AD57" s="41" t="e">
        <f t="shared" si="14"/>
        <v>#N/A</v>
      </c>
      <c r="AE57" s="41" t="e">
        <f t="shared" si="15"/>
        <v>#N/A</v>
      </c>
      <c r="AF57" s="41" t="e">
        <f t="shared" si="16"/>
        <v>#REF!</v>
      </c>
      <c r="AG57" s="41" t="e">
        <f t="shared" si="17"/>
        <v>#REF!</v>
      </c>
      <c r="AH57" s="41" t="e">
        <f t="shared" si="18"/>
        <v>#REF!</v>
      </c>
      <c r="AI57" s="41" t="e">
        <f t="shared" si="19"/>
        <v>#REF!</v>
      </c>
      <c r="AJ57" s="41" t="e">
        <f t="shared" si="20"/>
        <v>#REF!</v>
      </c>
      <c r="AL57" t="e">
        <f t="shared" si="21"/>
        <v>#N/A</v>
      </c>
      <c r="AM57" t="e">
        <f t="shared" si="22"/>
        <v>#N/A</v>
      </c>
      <c r="AN57" t="e">
        <f t="shared" si="23"/>
        <v>#N/A</v>
      </c>
      <c r="AO57" t="e">
        <f t="shared" si="24"/>
        <v>#N/A</v>
      </c>
      <c r="AP57" t="e">
        <f t="shared" si="25"/>
        <v>#N/A</v>
      </c>
      <c r="AQ57" t="e">
        <f t="shared" si="26"/>
        <v>#REF!</v>
      </c>
      <c r="AR57" t="e">
        <f t="shared" si="27"/>
        <v>#REF!</v>
      </c>
      <c r="AS57" t="e">
        <f t="shared" si="28"/>
        <v>#REF!</v>
      </c>
      <c r="AT57" t="e">
        <f t="shared" si="29"/>
        <v>#REF!</v>
      </c>
      <c r="AU57" t="e">
        <f t="shared" si="30"/>
        <v>#REF!</v>
      </c>
      <c r="AW57" t="e">
        <f t="shared" si="31"/>
        <v>#N/A</v>
      </c>
      <c r="AX57" t="e">
        <f t="shared" si="32"/>
        <v>#N/A</v>
      </c>
      <c r="AY57" t="e">
        <f t="shared" si="33"/>
        <v>#N/A</v>
      </c>
      <c r="AZ57" t="e">
        <f t="shared" si="34"/>
        <v>#N/A</v>
      </c>
      <c r="BA57" t="e">
        <f t="shared" si="35"/>
        <v>#N/A</v>
      </c>
      <c r="BB57" t="e">
        <f t="shared" si="36"/>
        <v>#REF!</v>
      </c>
      <c r="BC57" t="e">
        <f t="shared" si="37"/>
        <v>#REF!</v>
      </c>
      <c r="BD57" t="e">
        <f t="shared" si="38"/>
        <v>#REF!</v>
      </c>
      <c r="BE57" t="e">
        <f t="shared" si="39"/>
        <v>#REF!</v>
      </c>
      <c r="BF57" t="e">
        <f t="shared" si="40"/>
        <v>#REF!</v>
      </c>
      <c r="BH57" t="e">
        <f t="shared" si="41"/>
        <v>#N/A</v>
      </c>
      <c r="BI57" t="e">
        <f t="shared" si="42"/>
        <v>#N/A</v>
      </c>
      <c r="BJ57" t="e">
        <f t="shared" si="43"/>
        <v>#N/A</v>
      </c>
      <c r="BK57" t="e">
        <f t="shared" si="44"/>
        <v>#N/A</v>
      </c>
      <c r="BL57" t="e">
        <f t="shared" si="45"/>
        <v>#N/A</v>
      </c>
      <c r="BM57" t="e">
        <f t="shared" si="46"/>
        <v>#REF!</v>
      </c>
      <c r="BN57" t="e">
        <f t="shared" si="47"/>
        <v>#REF!</v>
      </c>
      <c r="BO57" t="e">
        <f t="shared" si="48"/>
        <v>#REF!</v>
      </c>
      <c r="BP57" t="e">
        <f t="shared" si="49"/>
        <v>#REF!</v>
      </c>
      <c r="BQ57" t="e">
        <f t="shared" si="50"/>
        <v>#REF!</v>
      </c>
      <c r="BS57">
        <v>0</v>
      </c>
      <c r="BT57">
        <v>0</v>
      </c>
      <c r="BU57">
        <v>0</v>
      </c>
      <c r="BV57">
        <v>0</v>
      </c>
      <c r="BW57">
        <v>0</v>
      </c>
      <c r="BX57">
        <v>0</v>
      </c>
      <c r="BY57">
        <v>0</v>
      </c>
      <c r="BZ57">
        <v>0</v>
      </c>
      <c r="CA57">
        <v>0</v>
      </c>
      <c r="CB57">
        <v>0</v>
      </c>
    </row>
    <row r="58" spans="3:80" ht="48" x14ac:dyDescent="0.25">
      <c r="C58" s="17">
        <v>13</v>
      </c>
      <c r="D58" s="10" t="s">
        <v>116</v>
      </c>
      <c r="E58" s="5" t="e">
        <f>RANK(Oferty!F58,Oferty!$F$58:$J$58,1)</f>
        <v>#N/A</v>
      </c>
      <c r="F58" s="5" t="e">
        <f>RANK(Oferty!G58,Oferty!$F$58:$J$58,1)</f>
        <v>#N/A</v>
      </c>
      <c r="G58" s="5" t="e">
        <f>RANK(Oferty!H58,Oferty!$F$58:$J$58,1)</f>
        <v>#N/A</v>
      </c>
      <c r="H58" s="5" t="e">
        <f>RANK(Oferty!I58,Oferty!$F$58:$J$58,1)</f>
        <v>#N/A</v>
      </c>
      <c r="I58" s="5" t="e">
        <f>RANK(Oferty!J58,Oferty!$F$58:$J$58,1)</f>
        <v>#N/A</v>
      </c>
      <c r="J58" s="5" t="e">
        <f>RANK(Oferty!#REF!,Oferty!$F$58:$J$58,1)</f>
        <v>#REF!</v>
      </c>
      <c r="K58" s="5" t="e">
        <f>RANK(Oferty!#REF!,Oferty!$F$58:$J$58,1)</f>
        <v>#REF!</v>
      </c>
      <c r="L58" s="5" t="e">
        <f>RANK(Oferty!#REF!,Oferty!$F$58:$J$58,1)</f>
        <v>#REF!</v>
      </c>
      <c r="M58" s="5" t="e">
        <f>RANK(Oferty!#REF!,Oferty!$F$58:$J$58,1)</f>
        <v>#REF!</v>
      </c>
      <c r="N58" s="5" t="e">
        <f>RANK(Oferty!#REF!,Oferty!$F$58:$J$58,1)</f>
        <v>#REF!</v>
      </c>
      <c r="P58">
        <f t="shared" si="4"/>
        <v>0</v>
      </c>
      <c r="Q58">
        <f t="shared" si="5"/>
        <v>0</v>
      </c>
      <c r="R58">
        <f t="shared" si="6"/>
        <v>0</v>
      </c>
      <c r="S58">
        <f t="shared" si="7"/>
        <v>0</v>
      </c>
      <c r="V58">
        <f t="shared" si="8"/>
        <v>0</v>
      </c>
      <c r="W58">
        <f t="shared" si="9"/>
        <v>0</v>
      </c>
      <c r="X58">
        <f t="shared" si="10"/>
        <v>0</v>
      </c>
      <c r="AA58" s="41" t="e">
        <f t="shared" si="11"/>
        <v>#N/A</v>
      </c>
      <c r="AB58" s="41" t="e">
        <f t="shared" si="12"/>
        <v>#N/A</v>
      </c>
      <c r="AC58" s="41" t="e">
        <f t="shared" si="13"/>
        <v>#N/A</v>
      </c>
      <c r="AD58" s="41" t="e">
        <f t="shared" si="14"/>
        <v>#N/A</v>
      </c>
      <c r="AE58" s="41" t="e">
        <f t="shared" si="15"/>
        <v>#N/A</v>
      </c>
      <c r="AF58" s="41" t="e">
        <f t="shared" si="16"/>
        <v>#REF!</v>
      </c>
      <c r="AG58" s="41" t="e">
        <f t="shared" si="17"/>
        <v>#REF!</v>
      </c>
      <c r="AH58" s="41" t="e">
        <f t="shared" si="18"/>
        <v>#REF!</v>
      </c>
      <c r="AI58" s="41" t="e">
        <f t="shared" si="19"/>
        <v>#REF!</v>
      </c>
      <c r="AJ58" s="41" t="e">
        <f t="shared" si="20"/>
        <v>#REF!</v>
      </c>
      <c r="AL58" t="e">
        <f t="shared" si="21"/>
        <v>#N/A</v>
      </c>
      <c r="AM58" t="e">
        <f t="shared" si="22"/>
        <v>#N/A</v>
      </c>
      <c r="AN58" t="e">
        <f t="shared" si="23"/>
        <v>#N/A</v>
      </c>
      <c r="AO58" t="e">
        <f t="shared" si="24"/>
        <v>#N/A</v>
      </c>
      <c r="AP58" t="e">
        <f t="shared" si="25"/>
        <v>#N/A</v>
      </c>
      <c r="AQ58" t="e">
        <f t="shared" si="26"/>
        <v>#REF!</v>
      </c>
      <c r="AR58" t="e">
        <f t="shared" si="27"/>
        <v>#REF!</v>
      </c>
      <c r="AS58" t="e">
        <f t="shared" si="28"/>
        <v>#REF!</v>
      </c>
      <c r="AT58" t="e">
        <f t="shared" si="29"/>
        <v>#REF!</v>
      </c>
      <c r="AU58" t="e">
        <f t="shared" si="30"/>
        <v>#REF!</v>
      </c>
      <c r="AW58" t="e">
        <f t="shared" si="31"/>
        <v>#N/A</v>
      </c>
      <c r="AX58" t="e">
        <f t="shared" si="32"/>
        <v>#N/A</v>
      </c>
      <c r="AY58" t="e">
        <f t="shared" si="33"/>
        <v>#N/A</v>
      </c>
      <c r="AZ58" t="e">
        <f t="shared" si="34"/>
        <v>#N/A</v>
      </c>
      <c r="BA58" t="e">
        <f t="shared" si="35"/>
        <v>#N/A</v>
      </c>
      <c r="BB58" t="e">
        <f t="shared" si="36"/>
        <v>#REF!</v>
      </c>
      <c r="BC58" t="e">
        <f t="shared" si="37"/>
        <v>#REF!</v>
      </c>
      <c r="BD58" t="e">
        <f t="shared" si="38"/>
        <v>#REF!</v>
      </c>
      <c r="BE58" t="e">
        <f t="shared" si="39"/>
        <v>#REF!</v>
      </c>
      <c r="BF58" t="e">
        <f t="shared" si="40"/>
        <v>#REF!</v>
      </c>
      <c r="BH58" t="e">
        <f t="shared" si="41"/>
        <v>#N/A</v>
      </c>
      <c r="BI58" t="e">
        <f t="shared" si="42"/>
        <v>#N/A</v>
      </c>
      <c r="BJ58" t="e">
        <f t="shared" si="43"/>
        <v>#N/A</v>
      </c>
      <c r="BK58" t="e">
        <f t="shared" si="44"/>
        <v>#N/A</v>
      </c>
      <c r="BL58" t="e">
        <f t="shared" si="45"/>
        <v>#N/A</v>
      </c>
      <c r="BM58" t="e">
        <f t="shared" si="46"/>
        <v>#REF!</v>
      </c>
      <c r="BN58" t="e">
        <f t="shared" si="47"/>
        <v>#REF!</v>
      </c>
      <c r="BO58" t="e">
        <f t="shared" si="48"/>
        <v>#REF!</v>
      </c>
      <c r="BP58" t="e">
        <f t="shared" si="49"/>
        <v>#REF!</v>
      </c>
      <c r="BQ58" t="e">
        <f t="shared" si="50"/>
        <v>#REF!</v>
      </c>
      <c r="BS58">
        <v>0</v>
      </c>
      <c r="BT58">
        <v>0</v>
      </c>
      <c r="BU58">
        <v>0</v>
      </c>
      <c r="BV58">
        <v>0</v>
      </c>
      <c r="BW58">
        <v>0</v>
      </c>
      <c r="BX58">
        <v>0</v>
      </c>
      <c r="BY58">
        <v>0</v>
      </c>
      <c r="BZ58">
        <v>0</v>
      </c>
      <c r="CA58">
        <v>0</v>
      </c>
      <c r="CB58">
        <v>0</v>
      </c>
    </row>
    <row r="59" spans="3:80" ht="60" x14ac:dyDescent="0.25">
      <c r="C59" s="9">
        <v>14</v>
      </c>
      <c r="D59" s="10" t="s">
        <v>117</v>
      </c>
      <c r="E59" s="5" t="e">
        <f>RANK(Oferty!F59,Oferty!$F$59:$J$59,1)</f>
        <v>#N/A</v>
      </c>
      <c r="F59" s="5" t="e">
        <f>RANK(Oferty!G59,Oferty!$F$59:$J$59,1)</f>
        <v>#N/A</v>
      </c>
      <c r="G59" s="5" t="e">
        <f>RANK(Oferty!H59,Oferty!$F$59:$J$59,1)</f>
        <v>#N/A</v>
      </c>
      <c r="H59" s="5" t="e">
        <f>RANK(Oferty!I59,Oferty!$F$59:$J$59,1)</f>
        <v>#N/A</v>
      </c>
      <c r="I59" s="5" t="e">
        <f>RANK(Oferty!J59,Oferty!$F$59:$J$59,1)</f>
        <v>#N/A</v>
      </c>
      <c r="J59" s="5" t="e">
        <f>RANK(Oferty!#REF!,Oferty!$F$59:$J$59,1)</f>
        <v>#REF!</v>
      </c>
      <c r="K59" s="5" t="e">
        <f>RANK(Oferty!#REF!,Oferty!$F$59:$J$59,1)</f>
        <v>#REF!</v>
      </c>
      <c r="L59" s="5" t="e">
        <f>RANK(Oferty!#REF!,Oferty!$F$59:$J$59,1)</f>
        <v>#REF!</v>
      </c>
      <c r="M59" s="5" t="e">
        <f>RANK(Oferty!#REF!,Oferty!$F$59:$J$59,1)</f>
        <v>#REF!</v>
      </c>
      <c r="N59" s="5" t="e">
        <f>RANK(Oferty!#REF!,Oferty!$F$59:$J$59,1)</f>
        <v>#REF!</v>
      </c>
      <c r="P59">
        <f t="shared" si="4"/>
        <v>0</v>
      </c>
      <c r="Q59">
        <f t="shared" si="5"/>
        <v>0</v>
      </c>
      <c r="R59">
        <f t="shared" si="6"/>
        <v>0</v>
      </c>
      <c r="S59">
        <f t="shared" si="7"/>
        <v>0</v>
      </c>
      <c r="V59">
        <f t="shared" si="8"/>
        <v>0</v>
      </c>
      <c r="W59">
        <f t="shared" si="9"/>
        <v>0</v>
      </c>
      <c r="X59">
        <f t="shared" si="10"/>
        <v>0</v>
      </c>
      <c r="AA59" s="41" t="e">
        <f t="shared" si="11"/>
        <v>#N/A</v>
      </c>
      <c r="AB59" s="41" t="e">
        <f t="shared" si="12"/>
        <v>#N/A</v>
      </c>
      <c r="AC59" s="41" t="e">
        <f t="shared" si="13"/>
        <v>#N/A</v>
      </c>
      <c r="AD59" s="41" t="e">
        <f t="shared" si="14"/>
        <v>#N/A</v>
      </c>
      <c r="AE59" s="41" t="e">
        <f t="shared" si="15"/>
        <v>#N/A</v>
      </c>
      <c r="AF59" s="41" t="e">
        <f t="shared" si="16"/>
        <v>#REF!</v>
      </c>
      <c r="AG59" s="41" t="e">
        <f t="shared" si="17"/>
        <v>#REF!</v>
      </c>
      <c r="AH59" s="41" t="e">
        <f t="shared" si="18"/>
        <v>#REF!</v>
      </c>
      <c r="AI59" s="41" t="e">
        <f t="shared" si="19"/>
        <v>#REF!</v>
      </c>
      <c r="AJ59" s="41" t="e">
        <f t="shared" si="20"/>
        <v>#REF!</v>
      </c>
      <c r="AL59" t="e">
        <f t="shared" si="21"/>
        <v>#N/A</v>
      </c>
      <c r="AM59" t="e">
        <f t="shared" si="22"/>
        <v>#N/A</v>
      </c>
      <c r="AN59" t="e">
        <f t="shared" si="23"/>
        <v>#N/A</v>
      </c>
      <c r="AO59" t="e">
        <f t="shared" si="24"/>
        <v>#N/A</v>
      </c>
      <c r="AP59" t="e">
        <f t="shared" si="25"/>
        <v>#N/A</v>
      </c>
      <c r="AQ59" t="e">
        <f t="shared" si="26"/>
        <v>#REF!</v>
      </c>
      <c r="AR59" t="e">
        <f t="shared" si="27"/>
        <v>#REF!</v>
      </c>
      <c r="AS59" t="e">
        <f t="shared" si="28"/>
        <v>#REF!</v>
      </c>
      <c r="AT59" t="e">
        <f t="shared" si="29"/>
        <v>#REF!</v>
      </c>
      <c r="AU59" t="e">
        <f t="shared" si="30"/>
        <v>#REF!</v>
      </c>
      <c r="AW59" t="e">
        <f t="shared" si="31"/>
        <v>#N/A</v>
      </c>
      <c r="AX59" t="e">
        <f t="shared" si="32"/>
        <v>#N/A</v>
      </c>
      <c r="AY59" t="e">
        <f t="shared" si="33"/>
        <v>#N/A</v>
      </c>
      <c r="AZ59" t="e">
        <f t="shared" si="34"/>
        <v>#N/A</v>
      </c>
      <c r="BA59" t="e">
        <f t="shared" si="35"/>
        <v>#N/A</v>
      </c>
      <c r="BB59" t="e">
        <f t="shared" si="36"/>
        <v>#REF!</v>
      </c>
      <c r="BC59" t="e">
        <f t="shared" si="37"/>
        <v>#REF!</v>
      </c>
      <c r="BD59" t="e">
        <f t="shared" si="38"/>
        <v>#REF!</v>
      </c>
      <c r="BE59" t="e">
        <f t="shared" si="39"/>
        <v>#REF!</v>
      </c>
      <c r="BF59" t="e">
        <f t="shared" si="40"/>
        <v>#REF!</v>
      </c>
      <c r="BH59" t="e">
        <f t="shared" si="41"/>
        <v>#N/A</v>
      </c>
      <c r="BI59" t="e">
        <f t="shared" si="42"/>
        <v>#N/A</v>
      </c>
      <c r="BJ59" t="e">
        <f t="shared" si="43"/>
        <v>#N/A</v>
      </c>
      <c r="BK59" t="e">
        <f t="shared" si="44"/>
        <v>#N/A</v>
      </c>
      <c r="BL59" t="e">
        <f t="shared" si="45"/>
        <v>#N/A</v>
      </c>
      <c r="BM59" t="e">
        <f t="shared" si="46"/>
        <v>#REF!</v>
      </c>
      <c r="BN59" t="e">
        <f t="shared" si="47"/>
        <v>#REF!</v>
      </c>
      <c r="BO59" t="e">
        <f t="shared" si="48"/>
        <v>#REF!</v>
      </c>
      <c r="BP59" t="e">
        <f t="shared" si="49"/>
        <v>#REF!</v>
      </c>
      <c r="BQ59" t="e">
        <f t="shared" si="50"/>
        <v>#REF!</v>
      </c>
      <c r="BS59">
        <v>0</v>
      </c>
      <c r="BT59">
        <v>0</v>
      </c>
      <c r="BU59">
        <v>0</v>
      </c>
      <c r="BV59">
        <v>0</v>
      </c>
      <c r="BW59">
        <v>0</v>
      </c>
      <c r="BX59">
        <v>0</v>
      </c>
      <c r="BY59">
        <v>0</v>
      </c>
      <c r="BZ59">
        <v>0</v>
      </c>
      <c r="CA59">
        <v>0</v>
      </c>
      <c r="CB59">
        <v>0</v>
      </c>
    </row>
    <row r="60" spans="3:80" x14ac:dyDescent="0.25">
      <c r="C60" s="202" t="s">
        <v>26</v>
      </c>
      <c r="D60" s="203"/>
      <c r="E60" s="5"/>
      <c r="F60" s="5"/>
      <c r="G60" s="5"/>
      <c r="H60" s="5"/>
      <c r="I60" s="5"/>
      <c r="J60" s="5"/>
      <c r="K60" s="5"/>
      <c r="L60" s="5"/>
      <c r="M60" s="5"/>
      <c r="N60" s="5"/>
      <c r="P60">
        <f t="shared" si="4"/>
        <v>0</v>
      </c>
      <c r="Q60">
        <f t="shared" si="5"/>
        <v>0</v>
      </c>
      <c r="R60">
        <f t="shared" si="6"/>
        <v>0</v>
      </c>
      <c r="S60">
        <f t="shared" si="7"/>
        <v>0</v>
      </c>
      <c r="V60">
        <f t="shared" si="8"/>
        <v>0</v>
      </c>
      <c r="W60">
        <f t="shared" si="9"/>
        <v>0</v>
      </c>
      <c r="X60">
        <f t="shared" si="10"/>
        <v>0</v>
      </c>
      <c r="AA60" s="41">
        <f t="shared" si="11"/>
        <v>0</v>
      </c>
      <c r="AB60" s="41">
        <f t="shared" si="12"/>
        <v>0</v>
      </c>
      <c r="AC60" s="41">
        <f t="shared" si="13"/>
        <v>0</v>
      </c>
      <c r="AD60" s="41">
        <f t="shared" si="14"/>
        <v>0</v>
      </c>
      <c r="AE60" s="41">
        <f t="shared" si="15"/>
        <v>0</v>
      </c>
      <c r="AF60" s="41">
        <f t="shared" si="16"/>
        <v>0</v>
      </c>
      <c r="AG60" s="41">
        <f t="shared" si="17"/>
        <v>0</v>
      </c>
      <c r="AH60" s="41">
        <f t="shared" si="18"/>
        <v>0</v>
      </c>
      <c r="AI60" s="41">
        <f t="shared" si="19"/>
        <v>0</v>
      </c>
      <c r="AJ60" s="41">
        <f t="shared" si="20"/>
        <v>0</v>
      </c>
      <c r="AL60">
        <f t="shared" si="21"/>
        <v>0</v>
      </c>
      <c r="AM60">
        <f t="shared" si="22"/>
        <v>0</v>
      </c>
      <c r="AN60">
        <f t="shared" si="23"/>
        <v>0</v>
      </c>
      <c r="AO60">
        <f t="shared" si="24"/>
        <v>0</v>
      </c>
      <c r="AP60">
        <f t="shared" si="25"/>
        <v>0</v>
      </c>
      <c r="AQ60">
        <f t="shared" si="26"/>
        <v>0</v>
      </c>
      <c r="AR60">
        <f t="shared" si="27"/>
        <v>0</v>
      </c>
      <c r="AS60">
        <f t="shared" si="28"/>
        <v>0</v>
      </c>
      <c r="AT60">
        <f t="shared" si="29"/>
        <v>0</v>
      </c>
      <c r="AU60">
        <f t="shared" si="30"/>
        <v>0</v>
      </c>
      <c r="AW60">
        <f t="shared" si="31"/>
        <v>0</v>
      </c>
      <c r="AX60">
        <f t="shared" si="32"/>
        <v>0</v>
      </c>
      <c r="AY60">
        <f t="shared" si="33"/>
        <v>0</v>
      </c>
      <c r="AZ60">
        <f t="shared" si="34"/>
        <v>0</v>
      </c>
      <c r="BA60">
        <f t="shared" si="35"/>
        <v>0</v>
      </c>
      <c r="BB60">
        <f t="shared" si="36"/>
        <v>0</v>
      </c>
      <c r="BC60">
        <f t="shared" si="37"/>
        <v>0</v>
      </c>
      <c r="BD60">
        <f t="shared" si="38"/>
        <v>0</v>
      </c>
      <c r="BE60">
        <f t="shared" si="39"/>
        <v>0</v>
      </c>
      <c r="BF60">
        <f t="shared" si="40"/>
        <v>0</v>
      </c>
      <c r="BH60">
        <f t="shared" si="41"/>
        <v>0</v>
      </c>
      <c r="BI60">
        <f t="shared" si="42"/>
        <v>0</v>
      </c>
      <c r="BJ60">
        <f t="shared" si="43"/>
        <v>0</v>
      </c>
      <c r="BK60">
        <f t="shared" si="44"/>
        <v>0</v>
      </c>
      <c r="BL60">
        <f t="shared" si="45"/>
        <v>0</v>
      </c>
      <c r="BM60">
        <f t="shared" si="46"/>
        <v>0</v>
      </c>
      <c r="BN60">
        <f t="shared" si="47"/>
        <v>0</v>
      </c>
      <c r="BO60">
        <f t="shared" si="48"/>
        <v>0</v>
      </c>
      <c r="BP60">
        <f t="shared" si="49"/>
        <v>0</v>
      </c>
      <c r="BQ60">
        <f t="shared" si="50"/>
        <v>0</v>
      </c>
      <c r="BS60">
        <v>0</v>
      </c>
      <c r="BT60">
        <v>0</v>
      </c>
      <c r="BU60">
        <v>0</v>
      </c>
      <c r="BV60">
        <v>0</v>
      </c>
      <c r="BW60">
        <v>0</v>
      </c>
      <c r="BX60">
        <v>0</v>
      </c>
      <c r="BY60">
        <v>0</v>
      </c>
      <c r="BZ60">
        <v>0</v>
      </c>
      <c r="CA60">
        <v>0</v>
      </c>
      <c r="CB60">
        <v>0</v>
      </c>
    </row>
    <row r="61" spans="3:80" ht="72" x14ac:dyDescent="0.25">
      <c r="C61" s="17">
        <v>15</v>
      </c>
      <c r="D61" s="10" t="s">
        <v>118</v>
      </c>
      <c r="E61" s="5" t="e">
        <f>RANK(Oferty!F61,Oferty!$F$61:$J$61,1)</f>
        <v>#N/A</v>
      </c>
      <c r="F61" s="5" t="e">
        <f>RANK(Oferty!G61,Oferty!$F$61:$J$61,1)</f>
        <v>#N/A</v>
      </c>
      <c r="G61" s="5" t="e">
        <f>RANK(Oferty!H61,Oferty!$F$61:$J$61,1)</f>
        <v>#N/A</v>
      </c>
      <c r="H61" s="5" t="e">
        <f>RANK(Oferty!I61,Oferty!$F$61:$J$61,1)</f>
        <v>#N/A</v>
      </c>
      <c r="I61" s="5" t="e">
        <f>RANK(Oferty!J61,Oferty!$F$61:$J$61,1)</f>
        <v>#N/A</v>
      </c>
      <c r="J61" s="5" t="e">
        <f>RANK(Oferty!#REF!,Oferty!$F$61:$J$61,1)</f>
        <v>#REF!</v>
      </c>
      <c r="K61" s="5" t="e">
        <f>RANK(Oferty!#REF!,Oferty!$F$61:$J$61,1)</f>
        <v>#REF!</v>
      </c>
      <c r="L61" s="5" t="e">
        <f>RANK(Oferty!#REF!,Oferty!$F$61:$J$61,1)</f>
        <v>#REF!</v>
      </c>
      <c r="M61" s="5" t="e">
        <f>RANK(Oferty!#REF!,Oferty!$F$61:$J$61,1)</f>
        <v>#REF!</v>
      </c>
      <c r="N61" s="5" t="e">
        <f>RANK(Oferty!#REF!,Oferty!$F$61:$J$61,1)</f>
        <v>#REF!</v>
      </c>
      <c r="P61">
        <f t="shared" si="4"/>
        <v>0</v>
      </c>
      <c r="Q61">
        <f t="shared" si="5"/>
        <v>0</v>
      </c>
      <c r="R61">
        <f t="shared" si="6"/>
        <v>0</v>
      </c>
      <c r="S61">
        <f t="shared" si="7"/>
        <v>0</v>
      </c>
      <c r="V61">
        <f t="shared" si="8"/>
        <v>0</v>
      </c>
      <c r="W61">
        <f t="shared" si="9"/>
        <v>0</v>
      </c>
      <c r="X61">
        <f t="shared" si="10"/>
        <v>0</v>
      </c>
      <c r="AA61" s="41" t="e">
        <f t="shared" si="11"/>
        <v>#N/A</v>
      </c>
      <c r="AB61" s="41" t="e">
        <f t="shared" si="12"/>
        <v>#N/A</v>
      </c>
      <c r="AC61" s="41" t="e">
        <f t="shared" si="13"/>
        <v>#N/A</v>
      </c>
      <c r="AD61" s="41" t="e">
        <f t="shared" si="14"/>
        <v>#N/A</v>
      </c>
      <c r="AE61" s="41" t="e">
        <f t="shared" si="15"/>
        <v>#N/A</v>
      </c>
      <c r="AF61" s="41" t="e">
        <f t="shared" si="16"/>
        <v>#REF!</v>
      </c>
      <c r="AG61" s="41" t="e">
        <f t="shared" si="17"/>
        <v>#REF!</v>
      </c>
      <c r="AH61" s="41" t="e">
        <f t="shared" si="18"/>
        <v>#REF!</v>
      </c>
      <c r="AI61" s="41" t="e">
        <f t="shared" si="19"/>
        <v>#REF!</v>
      </c>
      <c r="AJ61" s="41" t="e">
        <f t="shared" si="20"/>
        <v>#REF!</v>
      </c>
      <c r="AL61" t="e">
        <f t="shared" si="21"/>
        <v>#N/A</v>
      </c>
      <c r="AM61" t="e">
        <f t="shared" si="22"/>
        <v>#N/A</v>
      </c>
      <c r="AN61" t="e">
        <f t="shared" si="23"/>
        <v>#N/A</v>
      </c>
      <c r="AO61" t="e">
        <f t="shared" si="24"/>
        <v>#N/A</v>
      </c>
      <c r="AP61" t="e">
        <f t="shared" si="25"/>
        <v>#N/A</v>
      </c>
      <c r="AQ61" t="e">
        <f t="shared" si="26"/>
        <v>#REF!</v>
      </c>
      <c r="AR61" t="e">
        <f t="shared" si="27"/>
        <v>#REF!</v>
      </c>
      <c r="AS61" t="e">
        <f t="shared" si="28"/>
        <v>#REF!</v>
      </c>
      <c r="AT61" t="e">
        <f t="shared" si="29"/>
        <v>#REF!</v>
      </c>
      <c r="AU61" t="e">
        <f t="shared" si="30"/>
        <v>#REF!</v>
      </c>
      <c r="AW61" t="e">
        <f t="shared" si="31"/>
        <v>#N/A</v>
      </c>
      <c r="AX61" t="e">
        <f t="shared" si="32"/>
        <v>#N/A</v>
      </c>
      <c r="AY61" t="e">
        <f t="shared" si="33"/>
        <v>#N/A</v>
      </c>
      <c r="AZ61" t="e">
        <f t="shared" si="34"/>
        <v>#N/A</v>
      </c>
      <c r="BA61" t="e">
        <f t="shared" si="35"/>
        <v>#N/A</v>
      </c>
      <c r="BB61" t="e">
        <f t="shared" si="36"/>
        <v>#REF!</v>
      </c>
      <c r="BC61" t="e">
        <f t="shared" si="37"/>
        <v>#REF!</v>
      </c>
      <c r="BD61" t="e">
        <f t="shared" si="38"/>
        <v>#REF!</v>
      </c>
      <c r="BE61" t="e">
        <f t="shared" si="39"/>
        <v>#REF!</v>
      </c>
      <c r="BF61" t="e">
        <f t="shared" si="40"/>
        <v>#REF!</v>
      </c>
      <c r="BH61" t="e">
        <f t="shared" si="41"/>
        <v>#N/A</v>
      </c>
      <c r="BI61" t="e">
        <f t="shared" si="42"/>
        <v>#N/A</v>
      </c>
      <c r="BJ61" t="e">
        <f t="shared" si="43"/>
        <v>#N/A</v>
      </c>
      <c r="BK61" t="e">
        <f t="shared" si="44"/>
        <v>#N/A</v>
      </c>
      <c r="BL61" t="e">
        <f t="shared" si="45"/>
        <v>#N/A</v>
      </c>
      <c r="BM61" t="e">
        <f t="shared" si="46"/>
        <v>#REF!</v>
      </c>
      <c r="BN61" t="e">
        <f t="shared" si="47"/>
        <v>#REF!</v>
      </c>
      <c r="BO61" t="e">
        <f t="shared" si="48"/>
        <v>#REF!</v>
      </c>
      <c r="BP61" t="e">
        <f t="shared" si="49"/>
        <v>#REF!</v>
      </c>
      <c r="BQ61" t="e">
        <f t="shared" si="50"/>
        <v>#REF!</v>
      </c>
      <c r="BS61">
        <v>0</v>
      </c>
      <c r="BT61">
        <v>0</v>
      </c>
      <c r="BU61">
        <v>0</v>
      </c>
      <c r="BV61">
        <v>0</v>
      </c>
      <c r="BW61">
        <v>0</v>
      </c>
      <c r="BX61">
        <v>0</v>
      </c>
      <c r="BY61">
        <v>0</v>
      </c>
      <c r="BZ61">
        <v>0</v>
      </c>
      <c r="CA61">
        <v>0</v>
      </c>
      <c r="CB61">
        <v>0</v>
      </c>
    </row>
    <row r="62" spans="3:80" ht="72" x14ac:dyDescent="0.25">
      <c r="C62" s="9">
        <v>16</v>
      </c>
      <c r="D62" s="10" t="s">
        <v>119</v>
      </c>
      <c r="E62" s="5" t="e">
        <f>RANK(Oferty!F62,Oferty!$F$62:$J$62,1)</f>
        <v>#N/A</v>
      </c>
      <c r="F62" s="5" t="e">
        <f>RANK(Oferty!G62,Oferty!$F$62:$J$62,1)</f>
        <v>#N/A</v>
      </c>
      <c r="G62" s="5" t="e">
        <f>RANK(Oferty!H62,Oferty!$F$62:$J$62,1)</f>
        <v>#N/A</v>
      </c>
      <c r="H62" s="5" t="e">
        <f>RANK(Oferty!I62,Oferty!$F$62:$J$62,1)</f>
        <v>#N/A</v>
      </c>
      <c r="I62" s="5" t="e">
        <f>RANK(Oferty!J62,Oferty!$F$62:$J$62,1)</f>
        <v>#N/A</v>
      </c>
      <c r="J62" s="5" t="e">
        <f>RANK(Oferty!#REF!,Oferty!$F$62:$J$62,1)</f>
        <v>#REF!</v>
      </c>
      <c r="K62" s="5" t="e">
        <f>RANK(Oferty!#REF!,Oferty!$F$62:$J$62,1)</f>
        <v>#REF!</v>
      </c>
      <c r="L62" s="5" t="e">
        <f>RANK(Oferty!#REF!,Oferty!$F$62:$J$62,1)</f>
        <v>#REF!</v>
      </c>
      <c r="M62" s="5" t="e">
        <f>RANK(Oferty!#REF!,Oferty!$F$62:$J$62,1)</f>
        <v>#REF!</v>
      </c>
      <c r="N62" s="5" t="e">
        <f>RANK(Oferty!#REF!,Oferty!$F$62:$J$62,1)</f>
        <v>#REF!</v>
      </c>
      <c r="P62">
        <f t="shared" si="4"/>
        <v>0</v>
      </c>
      <c r="Q62">
        <f t="shared" si="5"/>
        <v>0</v>
      </c>
      <c r="R62">
        <f t="shared" si="6"/>
        <v>0</v>
      </c>
      <c r="S62">
        <f t="shared" si="7"/>
        <v>0</v>
      </c>
      <c r="V62">
        <f t="shared" si="8"/>
        <v>0</v>
      </c>
      <c r="W62">
        <f t="shared" si="9"/>
        <v>0</v>
      </c>
      <c r="X62">
        <f t="shared" si="10"/>
        <v>0</v>
      </c>
      <c r="AA62" s="41" t="e">
        <f t="shared" si="11"/>
        <v>#N/A</v>
      </c>
      <c r="AB62" s="41" t="e">
        <f t="shared" si="12"/>
        <v>#N/A</v>
      </c>
      <c r="AC62" s="41" t="e">
        <f t="shared" si="13"/>
        <v>#N/A</v>
      </c>
      <c r="AD62" s="41" t="e">
        <f t="shared" si="14"/>
        <v>#N/A</v>
      </c>
      <c r="AE62" s="41" t="e">
        <f t="shared" si="15"/>
        <v>#N/A</v>
      </c>
      <c r="AF62" s="41" t="e">
        <f t="shared" si="16"/>
        <v>#REF!</v>
      </c>
      <c r="AG62" s="41" t="e">
        <f t="shared" si="17"/>
        <v>#REF!</v>
      </c>
      <c r="AH62" s="41" t="e">
        <f t="shared" si="18"/>
        <v>#REF!</v>
      </c>
      <c r="AI62" s="41" t="e">
        <f t="shared" si="19"/>
        <v>#REF!</v>
      </c>
      <c r="AJ62" s="41" t="e">
        <f t="shared" si="20"/>
        <v>#REF!</v>
      </c>
      <c r="AL62" t="e">
        <f t="shared" si="21"/>
        <v>#N/A</v>
      </c>
      <c r="AM62" t="e">
        <f t="shared" si="22"/>
        <v>#N/A</v>
      </c>
      <c r="AN62" t="e">
        <f t="shared" si="23"/>
        <v>#N/A</v>
      </c>
      <c r="AO62" t="e">
        <f t="shared" si="24"/>
        <v>#N/A</v>
      </c>
      <c r="AP62" t="e">
        <f t="shared" si="25"/>
        <v>#N/A</v>
      </c>
      <c r="AQ62" t="e">
        <f t="shared" si="26"/>
        <v>#REF!</v>
      </c>
      <c r="AR62" t="e">
        <f t="shared" si="27"/>
        <v>#REF!</v>
      </c>
      <c r="AS62" t="e">
        <f t="shared" si="28"/>
        <v>#REF!</v>
      </c>
      <c r="AT62" t="e">
        <f t="shared" si="29"/>
        <v>#REF!</v>
      </c>
      <c r="AU62" t="e">
        <f t="shared" si="30"/>
        <v>#REF!</v>
      </c>
      <c r="AW62" t="e">
        <f t="shared" si="31"/>
        <v>#N/A</v>
      </c>
      <c r="AX62" t="e">
        <f t="shared" si="32"/>
        <v>#N/A</v>
      </c>
      <c r="AY62" t="e">
        <f t="shared" si="33"/>
        <v>#N/A</v>
      </c>
      <c r="AZ62" t="e">
        <f t="shared" si="34"/>
        <v>#N/A</v>
      </c>
      <c r="BA62" t="e">
        <f t="shared" si="35"/>
        <v>#N/A</v>
      </c>
      <c r="BB62" t="e">
        <f t="shared" si="36"/>
        <v>#REF!</v>
      </c>
      <c r="BC62" t="e">
        <f t="shared" si="37"/>
        <v>#REF!</v>
      </c>
      <c r="BD62" t="e">
        <f t="shared" si="38"/>
        <v>#REF!</v>
      </c>
      <c r="BE62" t="e">
        <f t="shared" si="39"/>
        <v>#REF!</v>
      </c>
      <c r="BF62" t="e">
        <f t="shared" si="40"/>
        <v>#REF!</v>
      </c>
      <c r="BH62" t="e">
        <f t="shared" si="41"/>
        <v>#N/A</v>
      </c>
      <c r="BI62" t="e">
        <f t="shared" si="42"/>
        <v>#N/A</v>
      </c>
      <c r="BJ62" t="e">
        <f t="shared" si="43"/>
        <v>#N/A</v>
      </c>
      <c r="BK62" t="e">
        <f t="shared" si="44"/>
        <v>#N/A</v>
      </c>
      <c r="BL62" t="e">
        <f t="shared" si="45"/>
        <v>#N/A</v>
      </c>
      <c r="BM62" t="e">
        <f t="shared" si="46"/>
        <v>#REF!</v>
      </c>
      <c r="BN62" t="e">
        <f t="shared" si="47"/>
        <v>#REF!</v>
      </c>
      <c r="BO62" t="e">
        <f t="shared" si="48"/>
        <v>#REF!</v>
      </c>
      <c r="BP62" t="e">
        <f t="shared" si="49"/>
        <v>#REF!</v>
      </c>
      <c r="BQ62" t="e">
        <f t="shared" si="50"/>
        <v>#REF!</v>
      </c>
      <c r="BS62">
        <v>0</v>
      </c>
      <c r="BT62">
        <v>0</v>
      </c>
      <c r="BU62">
        <v>0</v>
      </c>
      <c r="BV62">
        <v>0</v>
      </c>
      <c r="BW62">
        <v>0</v>
      </c>
      <c r="BX62">
        <v>0</v>
      </c>
      <c r="BY62">
        <v>0</v>
      </c>
      <c r="BZ62">
        <v>0</v>
      </c>
      <c r="CA62">
        <v>0</v>
      </c>
      <c r="CB62">
        <v>0</v>
      </c>
    </row>
    <row r="63" spans="3:80" ht="72" x14ac:dyDescent="0.25">
      <c r="C63" s="9">
        <v>17</v>
      </c>
      <c r="D63" s="10" t="s">
        <v>120</v>
      </c>
      <c r="E63" s="5" t="e">
        <f>RANK(Oferty!F63,Oferty!$F$63:$J$63,1)</f>
        <v>#N/A</v>
      </c>
      <c r="F63" s="5" t="e">
        <f>RANK(Oferty!G63,Oferty!$F$63:$J$63,1)</f>
        <v>#N/A</v>
      </c>
      <c r="G63" s="5" t="e">
        <f>RANK(Oferty!H63,Oferty!$F$63:$J$63,1)</f>
        <v>#N/A</v>
      </c>
      <c r="H63" s="5" t="e">
        <f>RANK(Oferty!I63,Oferty!$F$63:$J$63,1)</f>
        <v>#N/A</v>
      </c>
      <c r="I63" s="5" t="e">
        <f>RANK(Oferty!J63,Oferty!$F$63:$J$63,1)</f>
        <v>#N/A</v>
      </c>
      <c r="J63" s="5" t="e">
        <f>RANK(Oferty!#REF!,Oferty!$F$63:$J$63,1)</f>
        <v>#REF!</v>
      </c>
      <c r="K63" s="5" t="e">
        <f>RANK(Oferty!#REF!,Oferty!$F$63:$J$63,1)</f>
        <v>#REF!</v>
      </c>
      <c r="L63" s="5" t="e">
        <f>RANK(Oferty!#REF!,Oferty!$F$63:$J$63,1)</f>
        <v>#REF!</v>
      </c>
      <c r="M63" s="5" t="e">
        <f>RANK(Oferty!#REF!,Oferty!$F$63:$J$63,1)</f>
        <v>#REF!</v>
      </c>
      <c r="N63" s="5" t="e">
        <f>RANK(Oferty!#REF!,Oferty!$F$63:$J$63,1)</f>
        <v>#REF!</v>
      </c>
      <c r="P63">
        <f t="shared" si="4"/>
        <v>0</v>
      </c>
      <c r="Q63">
        <f t="shared" si="5"/>
        <v>0</v>
      </c>
      <c r="R63">
        <f t="shared" si="6"/>
        <v>0</v>
      </c>
      <c r="S63">
        <f t="shared" si="7"/>
        <v>0</v>
      </c>
      <c r="V63">
        <f t="shared" si="8"/>
        <v>0</v>
      </c>
      <c r="W63">
        <f t="shared" si="9"/>
        <v>0</v>
      </c>
      <c r="X63">
        <f t="shared" si="10"/>
        <v>0</v>
      </c>
      <c r="AA63" s="41" t="e">
        <f t="shared" si="11"/>
        <v>#N/A</v>
      </c>
      <c r="AB63" s="41" t="e">
        <f t="shared" si="12"/>
        <v>#N/A</v>
      </c>
      <c r="AC63" s="41" t="e">
        <f t="shared" si="13"/>
        <v>#N/A</v>
      </c>
      <c r="AD63" s="41" t="e">
        <f t="shared" si="14"/>
        <v>#N/A</v>
      </c>
      <c r="AE63" s="41" t="e">
        <f t="shared" si="15"/>
        <v>#N/A</v>
      </c>
      <c r="AF63" s="41" t="e">
        <f t="shared" si="16"/>
        <v>#REF!</v>
      </c>
      <c r="AG63" s="41" t="e">
        <f t="shared" si="17"/>
        <v>#REF!</v>
      </c>
      <c r="AH63" s="41" t="e">
        <f t="shared" si="18"/>
        <v>#REF!</v>
      </c>
      <c r="AI63" s="41" t="e">
        <f t="shared" si="19"/>
        <v>#REF!</v>
      </c>
      <c r="AJ63" s="41" t="e">
        <f t="shared" si="20"/>
        <v>#REF!</v>
      </c>
      <c r="AL63" t="e">
        <f t="shared" si="21"/>
        <v>#N/A</v>
      </c>
      <c r="AM63" t="e">
        <f t="shared" si="22"/>
        <v>#N/A</v>
      </c>
      <c r="AN63" t="e">
        <f t="shared" si="23"/>
        <v>#N/A</v>
      </c>
      <c r="AO63" t="e">
        <f t="shared" si="24"/>
        <v>#N/A</v>
      </c>
      <c r="AP63" t="e">
        <f t="shared" si="25"/>
        <v>#N/A</v>
      </c>
      <c r="AQ63" t="e">
        <f t="shared" si="26"/>
        <v>#REF!</v>
      </c>
      <c r="AR63" t="e">
        <f t="shared" si="27"/>
        <v>#REF!</v>
      </c>
      <c r="AS63" t="e">
        <f t="shared" si="28"/>
        <v>#REF!</v>
      </c>
      <c r="AT63" t="e">
        <f t="shared" si="29"/>
        <v>#REF!</v>
      </c>
      <c r="AU63" t="e">
        <f t="shared" si="30"/>
        <v>#REF!</v>
      </c>
      <c r="AW63" t="e">
        <f t="shared" si="31"/>
        <v>#N/A</v>
      </c>
      <c r="AX63" t="e">
        <f t="shared" si="32"/>
        <v>#N/A</v>
      </c>
      <c r="AY63" t="e">
        <f t="shared" si="33"/>
        <v>#N/A</v>
      </c>
      <c r="AZ63" t="e">
        <f t="shared" si="34"/>
        <v>#N/A</v>
      </c>
      <c r="BA63" t="e">
        <f t="shared" si="35"/>
        <v>#N/A</v>
      </c>
      <c r="BB63" t="e">
        <f t="shared" si="36"/>
        <v>#REF!</v>
      </c>
      <c r="BC63" t="e">
        <f t="shared" si="37"/>
        <v>#REF!</v>
      </c>
      <c r="BD63" t="e">
        <f t="shared" si="38"/>
        <v>#REF!</v>
      </c>
      <c r="BE63" t="e">
        <f t="shared" si="39"/>
        <v>#REF!</v>
      </c>
      <c r="BF63" t="e">
        <f t="shared" si="40"/>
        <v>#REF!</v>
      </c>
      <c r="BH63" t="e">
        <f t="shared" si="41"/>
        <v>#N/A</v>
      </c>
      <c r="BI63" t="e">
        <f t="shared" si="42"/>
        <v>#N/A</v>
      </c>
      <c r="BJ63" t="e">
        <f t="shared" si="43"/>
        <v>#N/A</v>
      </c>
      <c r="BK63" t="e">
        <f t="shared" si="44"/>
        <v>#N/A</v>
      </c>
      <c r="BL63" t="e">
        <f t="shared" si="45"/>
        <v>#N/A</v>
      </c>
      <c r="BM63" t="e">
        <f t="shared" si="46"/>
        <v>#REF!</v>
      </c>
      <c r="BN63" t="e">
        <f t="shared" si="47"/>
        <v>#REF!</v>
      </c>
      <c r="BO63" t="e">
        <f t="shared" si="48"/>
        <v>#REF!</v>
      </c>
      <c r="BP63" t="e">
        <f t="shared" si="49"/>
        <v>#REF!</v>
      </c>
      <c r="BQ63" t="e">
        <f t="shared" si="50"/>
        <v>#REF!</v>
      </c>
      <c r="BS63">
        <v>0</v>
      </c>
      <c r="BT63">
        <v>0</v>
      </c>
      <c r="BU63">
        <v>0</v>
      </c>
      <c r="BV63">
        <v>0</v>
      </c>
      <c r="BW63">
        <v>0</v>
      </c>
      <c r="BX63">
        <v>0</v>
      </c>
      <c r="BY63">
        <v>0</v>
      </c>
      <c r="BZ63">
        <v>0</v>
      </c>
      <c r="CA63">
        <v>0</v>
      </c>
      <c r="CB63">
        <v>0</v>
      </c>
    </row>
    <row r="64" spans="3:80" ht="60" x14ac:dyDescent="0.25">
      <c r="C64" s="17">
        <v>18</v>
      </c>
      <c r="D64" s="10" t="s">
        <v>121</v>
      </c>
      <c r="E64" s="5" t="e">
        <f>RANK(Oferty!F64,Oferty!$F$64:$J$64,1)</f>
        <v>#N/A</v>
      </c>
      <c r="F64" s="5" t="e">
        <f>RANK(Oferty!G64,Oferty!$F$64:$J$64,1)</f>
        <v>#N/A</v>
      </c>
      <c r="G64" s="5" t="e">
        <f>RANK(Oferty!H64,Oferty!$F$64:$J$64,1)</f>
        <v>#N/A</v>
      </c>
      <c r="H64" s="5" t="e">
        <f>RANK(Oferty!I64,Oferty!$F$64:$J$64,1)</f>
        <v>#N/A</v>
      </c>
      <c r="I64" s="5" t="e">
        <f>RANK(Oferty!J64,Oferty!$F$64:$J$64,1)</f>
        <v>#N/A</v>
      </c>
      <c r="J64" s="5" t="e">
        <f>RANK(Oferty!#REF!,Oferty!$F$64:$J$64,1)</f>
        <v>#REF!</v>
      </c>
      <c r="K64" s="5" t="e">
        <f>RANK(Oferty!#REF!,Oferty!$F$64:$J$64,1)</f>
        <v>#REF!</v>
      </c>
      <c r="L64" s="5" t="e">
        <f>RANK(Oferty!#REF!,Oferty!$F$64:$J$64,1)</f>
        <v>#REF!</v>
      </c>
      <c r="M64" s="5" t="e">
        <f>RANK(Oferty!#REF!,Oferty!$F$64:$J$64,1)</f>
        <v>#REF!</v>
      </c>
      <c r="N64" s="5" t="e">
        <f>RANK(Oferty!#REF!,Oferty!$F$64:$J$64,1)</f>
        <v>#REF!</v>
      </c>
      <c r="P64">
        <f t="shared" si="4"/>
        <v>0</v>
      </c>
      <c r="Q64">
        <f t="shared" si="5"/>
        <v>0</v>
      </c>
      <c r="R64">
        <f t="shared" si="6"/>
        <v>0</v>
      </c>
      <c r="S64">
        <f t="shared" si="7"/>
        <v>0</v>
      </c>
      <c r="V64">
        <f t="shared" si="8"/>
        <v>0</v>
      </c>
      <c r="W64">
        <f t="shared" si="9"/>
        <v>0</v>
      </c>
      <c r="X64">
        <f t="shared" si="10"/>
        <v>0</v>
      </c>
      <c r="AA64" s="41" t="e">
        <f t="shared" si="11"/>
        <v>#N/A</v>
      </c>
      <c r="AB64" s="41" t="e">
        <f t="shared" si="12"/>
        <v>#N/A</v>
      </c>
      <c r="AC64" s="41" t="e">
        <f t="shared" si="13"/>
        <v>#N/A</v>
      </c>
      <c r="AD64" s="41" t="e">
        <f t="shared" si="14"/>
        <v>#N/A</v>
      </c>
      <c r="AE64" s="41" t="e">
        <f t="shared" si="15"/>
        <v>#N/A</v>
      </c>
      <c r="AF64" s="41" t="e">
        <f t="shared" si="16"/>
        <v>#REF!</v>
      </c>
      <c r="AG64" s="41" t="e">
        <f t="shared" si="17"/>
        <v>#REF!</v>
      </c>
      <c r="AH64" s="41" t="e">
        <f t="shared" si="18"/>
        <v>#REF!</v>
      </c>
      <c r="AI64" s="41" t="e">
        <f t="shared" si="19"/>
        <v>#REF!</v>
      </c>
      <c r="AJ64" s="41" t="e">
        <f t="shared" si="20"/>
        <v>#REF!</v>
      </c>
      <c r="AL64" t="e">
        <f t="shared" si="21"/>
        <v>#N/A</v>
      </c>
      <c r="AM64" t="e">
        <f t="shared" si="22"/>
        <v>#N/A</v>
      </c>
      <c r="AN64" t="e">
        <f t="shared" si="23"/>
        <v>#N/A</v>
      </c>
      <c r="AO64" t="e">
        <f t="shared" si="24"/>
        <v>#N/A</v>
      </c>
      <c r="AP64" t="e">
        <f t="shared" si="25"/>
        <v>#N/A</v>
      </c>
      <c r="AQ64" t="e">
        <f t="shared" si="26"/>
        <v>#REF!</v>
      </c>
      <c r="AR64" t="e">
        <f t="shared" si="27"/>
        <v>#REF!</v>
      </c>
      <c r="AS64" t="e">
        <f t="shared" si="28"/>
        <v>#REF!</v>
      </c>
      <c r="AT64" t="e">
        <f t="shared" si="29"/>
        <v>#REF!</v>
      </c>
      <c r="AU64" t="e">
        <f t="shared" si="30"/>
        <v>#REF!</v>
      </c>
      <c r="AW64" t="e">
        <f t="shared" si="31"/>
        <v>#N/A</v>
      </c>
      <c r="AX64" t="e">
        <f t="shared" si="32"/>
        <v>#N/A</v>
      </c>
      <c r="AY64" t="e">
        <f t="shared" si="33"/>
        <v>#N/A</v>
      </c>
      <c r="AZ64" t="e">
        <f t="shared" si="34"/>
        <v>#N/A</v>
      </c>
      <c r="BA64" t="e">
        <f t="shared" si="35"/>
        <v>#N/A</v>
      </c>
      <c r="BB64" t="e">
        <f t="shared" si="36"/>
        <v>#REF!</v>
      </c>
      <c r="BC64" t="e">
        <f t="shared" si="37"/>
        <v>#REF!</v>
      </c>
      <c r="BD64" t="e">
        <f t="shared" si="38"/>
        <v>#REF!</v>
      </c>
      <c r="BE64" t="e">
        <f t="shared" si="39"/>
        <v>#REF!</v>
      </c>
      <c r="BF64" t="e">
        <f t="shared" si="40"/>
        <v>#REF!</v>
      </c>
      <c r="BH64" t="e">
        <f t="shared" si="41"/>
        <v>#N/A</v>
      </c>
      <c r="BI64" t="e">
        <f t="shared" si="42"/>
        <v>#N/A</v>
      </c>
      <c r="BJ64" t="e">
        <f t="shared" si="43"/>
        <v>#N/A</v>
      </c>
      <c r="BK64" t="e">
        <f t="shared" si="44"/>
        <v>#N/A</v>
      </c>
      <c r="BL64" t="e">
        <f t="shared" si="45"/>
        <v>#N/A</v>
      </c>
      <c r="BM64" t="e">
        <f t="shared" si="46"/>
        <v>#REF!</v>
      </c>
      <c r="BN64" t="e">
        <f t="shared" si="47"/>
        <v>#REF!</v>
      </c>
      <c r="BO64" t="e">
        <f t="shared" si="48"/>
        <v>#REF!</v>
      </c>
      <c r="BP64" t="e">
        <f t="shared" si="49"/>
        <v>#REF!</v>
      </c>
      <c r="BQ64" t="e">
        <f t="shared" si="50"/>
        <v>#REF!</v>
      </c>
      <c r="BS64">
        <v>0</v>
      </c>
      <c r="BT64">
        <v>0</v>
      </c>
      <c r="BU64">
        <v>0</v>
      </c>
      <c r="BV64">
        <v>0</v>
      </c>
      <c r="BW64">
        <v>0</v>
      </c>
      <c r="BX64">
        <v>0</v>
      </c>
      <c r="BY64">
        <v>0</v>
      </c>
      <c r="BZ64">
        <v>0</v>
      </c>
      <c r="CA64">
        <v>0</v>
      </c>
      <c r="CB64">
        <v>0</v>
      </c>
    </row>
    <row r="65" spans="3:80" x14ac:dyDescent="0.25">
      <c r="C65" s="202" t="s">
        <v>27</v>
      </c>
      <c r="D65" s="203"/>
      <c r="E65" s="5"/>
      <c r="F65" s="5"/>
      <c r="G65" s="5"/>
      <c r="H65" s="5"/>
      <c r="I65" s="5"/>
      <c r="J65" s="5"/>
      <c r="K65" s="5"/>
      <c r="L65" s="5"/>
      <c r="M65" s="5"/>
      <c r="N65" s="5"/>
      <c r="P65">
        <f t="shared" si="4"/>
        <v>0</v>
      </c>
      <c r="Q65">
        <f t="shared" si="5"/>
        <v>0</v>
      </c>
      <c r="R65">
        <f t="shared" si="6"/>
        <v>0</v>
      </c>
      <c r="S65">
        <f t="shared" si="7"/>
        <v>0</v>
      </c>
      <c r="V65">
        <f t="shared" si="8"/>
        <v>0</v>
      </c>
      <c r="W65">
        <f t="shared" si="9"/>
        <v>0</v>
      </c>
      <c r="X65">
        <f t="shared" si="10"/>
        <v>0</v>
      </c>
      <c r="AA65" s="41">
        <f t="shared" si="11"/>
        <v>0</v>
      </c>
      <c r="AB65" s="41">
        <f t="shared" si="12"/>
        <v>0</v>
      </c>
      <c r="AC65" s="41">
        <f t="shared" si="13"/>
        <v>0</v>
      </c>
      <c r="AD65" s="41">
        <f t="shared" si="14"/>
        <v>0</v>
      </c>
      <c r="AE65" s="41">
        <f t="shared" si="15"/>
        <v>0</v>
      </c>
      <c r="AF65" s="41">
        <f t="shared" si="16"/>
        <v>0</v>
      </c>
      <c r="AG65" s="41">
        <f t="shared" si="17"/>
        <v>0</v>
      </c>
      <c r="AH65" s="41">
        <f t="shared" si="18"/>
        <v>0</v>
      </c>
      <c r="AI65" s="41">
        <f t="shared" si="19"/>
        <v>0</v>
      </c>
      <c r="AJ65" s="41">
        <f t="shared" si="20"/>
        <v>0</v>
      </c>
      <c r="AL65">
        <f t="shared" si="21"/>
        <v>0</v>
      </c>
      <c r="AM65">
        <f t="shared" si="22"/>
        <v>0</v>
      </c>
      <c r="AN65">
        <f t="shared" si="23"/>
        <v>0</v>
      </c>
      <c r="AO65">
        <f t="shared" si="24"/>
        <v>0</v>
      </c>
      <c r="AP65">
        <f t="shared" si="25"/>
        <v>0</v>
      </c>
      <c r="AQ65">
        <f t="shared" si="26"/>
        <v>0</v>
      </c>
      <c r="AR65">
        <f t="shared" si="27"/>
        <v>0</v>
      </c>
      <c r="AS65">
        <f t="shared" si="28"/>
        <v>0</v>
      </c>
      <c r="AT65">
        <f t="shared" si="29"/>
        <v>0</v>
      </c>
      <c r="AU65">
        <f t="shared" si="30"/>
        <v>0</v>
      </c>
      <c r="AW65">
        <f t="shared" si="31"/>
        <v>0</v>
      </c>
      <c r="AX65">
        <f t="shared" si="32"/>
        <v>0</v>
      </c>
      <c r="AY65">
        <f t="shared" si="33"/>
        <v>0</v>
      </c>
      <c r="AZ65">
        <f t="shared" si="34"/>
        <v>0</v>
      </c>
      <c r="BA65">
        <f t="shared" si="35"/>
        <v>0</v>
      </c>
      <c r="BB65">
        <f t="shared" si="36"/>
        <v>0</v>
      </c>
      <c r="BC65">
        <f t="shared" si="37"/>
        <v>0</v>
      </c>
      <c r="BD65">
        <f t="shared" si="38"/>
        <v>0</v>
      </c>
      <c r="BE65">
        <f t="shared" si="39"/>
        <v>0</v>
      </c>
      <c r="BF65">
        <f t="shared" si="40"/>
        <v>0</v>
      </c>
      <c r="BH65">
        <f t="shared" si="41"/>
        <v>0</v>
      </c>
      <c r="BI65">
        <f t="shared" si="42"/>
        <v>0</v>
      </c>
      <c r="BJ65">
        <f t="shared" si="43"/>
        <v>0</v>
      </c>
      <c r="BK65">
        <f t="shared" si="44"/>
        <v>0</v>
      </c>
      <c r="BL65">
        <f t="shared" si="45"/>
        <v>0</v>
      </c>
      <c r="BM65">
        <f t="shared" si="46"/>
        <v>0</v>
      </c>
      <c r="BN65">
        <f t="shared" si="47"/>
        <v>0</v>
      </c>
      <c r="BO65">
        <f t="shared" si="48"/>
        <v>0</v>
      </c>
      <c r="BP65">
        <f t="shared" si="49"/>
        <v>0</v>
      </c>
      <c r="BQ65">
        <f t="shared" si="50"/>
        <v>0</v>
      </c>
      <c r="BS65">
        <v>0</v>
      </c>
      <c r="BT65">
        <v>0</v>
      </c>
      <c r="BU65">
        <v>0</v>
      </c>
      <c r="BV65">
        <v>0</v>
      </c>
      <c r="BW65">
        <v>0</v>
      </c>
      <c r="BX65">
        <v>0</v>
      </c>
      <c r="BY65">
        <v>0</v>
      </c>
      <c r="BZ65">
        <v>0</v>
      </c>
      <c r="CA65">
        <v>0</v>
      </c>
      <c r="CB65">
        <v>0</v>
      </c>
    </row>
    <row r="66" spans="3:80" ht="96" x14ac:dyDescent="0.25">
      <c r="C66" s="9">
        <v>19</v>
      </c>
      <c r="D66" s="10" t="s">
        <v>122</v>
      </c>
      <c r="E66" s="5" t="e">
        <f>RANK(Oferty!F66,Oferty!$F$66:$J$66,1)</f>
        <v>#N/A</v>
      </c>
      <c r="F66" s="5" t="e">
        <f>RANK(Oferty!G66,Oferty!$F$66:$J$66,1)</f>
        <v>#N/A</v>
      </c>
      <c r="G66" s="5" t="e">
        <f>RANK(Oferty!H66,Oferty!$F$66:$J$66,1)</f>
        <v>#N/A</v>
      </c>
      <c r="H66" s="5" t="e">
        <f>RANK(Oferty!I66,Oferty!$F$66:$J$66,1)</f>
        <v>#N/A</v>
      </c>
      <c r="I66" s="5" t="e">
        <f>RANK(Oferty!J66,Oferty!$F$66:$J$66,1)</f>
        <v>#N/A</v>
      </c>
      <c r="J66" s="5" t="e">
        <f>RANK(Oferty!#REF!,Oferty!$F$66:$J$66,1)</f>
        <v>#REF!</v>
      </c>
      <c r="K66" s="5" t="e">
        <f>RANK(Oferty!#REF!,Oferty!$F$66:$J$66,1)</f>
        <v>#REF!</v>
      </c>
      <c r="L66" s="5" t="e">
        <f>RANK(Oferty!#REF!,Oferty!$F$66:$J$66,1)</f>
        <v>#REF!</v>
      </c>
      <c r="M66" s="5" t="e">
        <f>RANK(Oferty!#REF!,Oferty!$F$66:$J$66,1)</f>
        <v>#REF!</v>
      </c>
      <c r="N66" s="5" t="e">
        <f>RANK(Oferty!#REF!,Oferty!$F$66:$J$66,1)</f>
        <v>#REF!</v>
      </c>
      <c r="P66">
        <f t="shared" si="4"/>
        <v>0</v>
      </c>
      <c r="Q66">
        <f t="shared" si="5"/>
        <v>0</v>
      </c>
      <c r="R66">
        <f t="shared" si="6"/>
        <v>0</v>
      </c>
      <c r="S66">
        <f t="shared" si="7"/>
        <v>0</v>
      </c>
      <c r="V66">
        <f t="shared" si="8"/>
        <v>0</v>
      </c>
      <c r="W66">
        <f t="shared" si="9"/>
        <v>0</v>
      </c>
      <c r="X66">
        <f t="shared" si="10"/>
        <v>0</v>
      </c>
      <c r="AA66" s="41" t="e">
        <f t="shared" si="11"/>
        <v>#N/A</v>
      </c>
      <c r="AB66" s="41" t="e">
        <f t="shared" si="12"/>
        <v>#N/A</v>
      </c>
      <c r="AC66" s="41" t="e">
        <f t="shared" si="13"/>
        <v>#N/A</v>
      </c>
      <c r="AD66" s="41" t="e">
        <f t="shared" si="14"/>
        <v>#N/A</v>
      </c>
      <c r="AE66" s="41" t="e">
        <f t="shared" si="15"/>
        <v>#N/A</v>
      </c>
      <c r="AF66" s="41" t="e">
        <f t="shared" si="16"/>
        <v>#REF!</v>
      </c>
      <c r="AG66" s="41" t="e">
        <f t="shared" si="17"/>
        <v>#REF!</v>
      </c>
      <c r="AH66" s="41" t="e">
        <f t="shared" si="18"/>
        <v>#REF!</v>
      </c>
      <c r="AI66" s="41" t="e">
        <f t="shared" si="19"/>
        <v>#REF!</v>
      </c>
      <c r="AJ66" s="41" t="e">
        <f t="shared" si="20"/>
        <v>#REF!</v>
      </c>
      <c r="AL66" t="e">
        <f t="shared" si="21"/>
        <v>#N/A</v>
      </c>
      <c r="AM66" t="e">
        <f t="shared" si="22"/>
        <v>#N/A</v>
      </c>
      <c r="AN66" t="e">
        <f t="shared" si="23"/>
        <v>#N/A</v>
      </c>
      <c r="AO66" t="e">
        <f t="shared" si="24"/>
        <v>#N/A</v>
      </c>
      <c r="AP66" t="e">
        <f t="shared" si="25"/>
        <v>#N/A</v>
      </c>
      <c r="AQ66" t="e">
        <f t="shared" si="26"/>
        <v>#REF!</v>
      </c>
      <c r="AR66" t="e">
        <f t="shared" si="27"/>
        <v>#REF!</v>
      </c>
      <c r="AS66" t="e">
        <f t="shared" si="28"/>
        <v>#REF!</v>
      </c>
      <c r="AT66" t="e">
        <f t="shared" si="29"/>
        <v>#REF!</v>
      </c>
      <c r="AU66" t="e">
        <f t="shared" si="30"/>
        <v>#REF!</v>
      </c>
      <c r="AW66" t="e">
        <f t="shared" si="31"/>
        <v>#N/A</v>
      </c>
      <c r="AX66" t="e">
        <f t="shared" si="32"/>
        <v>#N/A</v>
      </c>
      <c r="AY66" t="e">
        <f t="shared" si="33"/>
        <v>#N/A</v>
      </c>
      <c r="AZ66" t="e">
        <f t="shared" si="34"/>
        <v>#N/A</v>
      </c>
      <c r="BA66" t="e">
        <f t="shared" si="35"/>
        <v>#N/A</v>
      </c>
      <c r="BB66" t="e">
        <f t="shared" si="36"/>
        <v>#REF!</v>
      </c>
      <c r="BC66" t="e">
        <f t="shared" si="37"/>
        <v>#REF!</v>
      </c>
      <c r="BD66" t="e">
        <f t="shared" si="38"/>
        <v>#REF!</v>
      </c>
      <c r="BE66" t="e">
        <f t="shared" si="39"/>
        <v>#REF!</v>
      </c>
      <c r="BF66" t="e">
        <f t="shared" si="40"/>
        <v>#REF!</v>
      </c>
      <c r="BH66" t="e">
        <f t="shared" si="41"/>
        <v>#N/A</v>
      </c>
      <c r="BI66" t="e">
        <f t="shared" si="42"/>
        <v>#N/A</v>
      </c>
      <c r="BJ66" t="e">
        <f t="shared" si="43"/>
        <v>#N/A</v>
      </c>
      <c r="BK66" t="e">
        <f t="shared" si="44"/>
        <v>#N/A</v>
      </c>
      <c r="BL66" t="e">
        <f t="shared" si="45"/>
        <v>#N/A</v>
      </c>
      <c r="BM66" t="e">
        <f t="shared" si="46"/>
        <v>#REF!</v>
      </c>
      <c r="BN66" t="e">
        <f t="shared" si="47"/>
        <v>#REF!</v>
      </c>
      <c r="BO66" t="e">
        <f t="shared" si="48"/>
        <v>#REF!</v>
      </c>
      <c r="BP66" t="e">
        <f t="shared" si="49"/>
        <v>#REF!</v>
      </c>
      <c r="BQ66" t="e">
        <f t="shared" si="50"/>
        <v>#REF!</v>
      </c>
      <c r="BS66">
        <v>0</v>
      </c>
      <c r="BT66">
        <v>0</v>
      </c>
      <c r="BU66">
        <v>0</v>
      </c>
      <c r="BV66">
        <v>0</v>
      </c>
      <c r="BW66">
        <v>0</v>
      </c>
      <c r="BX66">
        <v>0</v>
      </c>
      <c r="BY66">
        <v>0</v>
      </c>
      <c r="BZ66">
        <v>0</v>
      </c>
      <c r="CA66">
        <v>0</v>
      </c>
      <c r="CB66">
        <v>0</v>
      </c>
    </row>
    <row r="67" spans="3:80" ht="48" x14ac:dyDescent="0.25">
      <c r="C67" s="9">
        <v>20</v>
      </c>
      <c r="D67" s="10" t="s">
        <v>123</v>
      </c>
      <c r="E67" s="5" t="e">
        <f>RANK(Oferty!F67,Oferty!$F$67:$J$67,1)</f>
        <v>#N/A</v>
      </c>
      <c r="F67" s="5" t="e">
        <f>RANK(Oferty!G67,Oferty!$F$67:$J$67,1)</f>
        <v>#N/A</v>
      </c>
      <c r="G67" s="5" t="e">
        <f>RANK(Oferty!H67,Oferty!$F$67:$J$67,1)</f>
        <v>#N/A</v>
      </c>
      <c r="H67" s="5" t="e">
        <f>RANK(Oferty!I67,Oferty!$F$67:$J$67,1)</f>
        <v>#N/A</v>
      </c>
      <c r="I67" s="5" t="e">
        <f>RANK(Oferty!J67,Oferty!$F$67:$J$67,1)</f>
        <v>#N/A</v>
      </c>
      <c r="J67" s="5" t="e">
        <f>RANK(Oferty!#REF!,Oferty!$F$67:$J$67,1)</f>
        <v>#REF!</v>
      </c>
      <c r="K67" s="5" t="e">
        <f>RANK(Oferty!#REF!,Oferty!$F$67:$J$67,1)</f>
        <v>#REF!</v>
      </c>
      <c r="L67" s="5" t="e">
        <f>RANK(Oferty!#REF!,Oferty!$F$67:$J$67,1)</f>
        <v>#REF!</v>
      </c>
      <c r="M67" s="5" t="e">
        <f>RANK(Oferty!#REF!,Oferty!$F$67:$J$67,1)</f>
        <v>#REF!</v>
      </c>
      <c r="N67" s="5" t="e">
        <f>RANK(Oferty!#REF!,Oferty!$F$67:$J$67,1)</f>
        <v>#REF!</v>
      </c>
      <c r="P67">
        <f t="shared" si="4"/>
        <v>0</v>
      </c>
      <c r="Q67">
        <f t="shared" si="5"/>
        <v>0</v>
      </c>
      <c r="R67">
        <f t="shared" si="6"/>
        <v>0</v>
      </c>
      <c r="S67">
        <f t="shared" si="7"/>
        <v>0</v>
      </c>
      <c r="V67">
        <f t="shared" si="8"/>
        <v>0</v>
      </c>
      <c r="W67">
        <f t="shared" si="9"/>
        <v>0</v>
      </c>
      <c r="X67">
        <f t="shared" si="10"/>
        <v>0</v>
      </c>
      <c r="AA67" s="41" t="e">
        <f t="shared" si="11"/>
        <v>#N/A</v>
      </c>
      <c r="AB67" s="41" t="e">
        <f t="shared" si="12"/>
        <v>#N/A</v>
      </c>
      <c r="AC67" s="41" t="e">
        <f t="shared" si="13"/>
        <v>#N/A</v>
      </c>
      <c r="AD67" s="41" t="e">
        <f t="shared" si="14"/>
        <v>#N/A</v>
      </c>
      <c r="AE67" s="41" t="e">
        <f t="shared" si="15"/>
        <v>#N/A</v>
      </c>
      <c r="AF67" s="41" t="e">
        <f t="shared" si="16"/>
        <v>#REF!</v>
      </c>
      <c r="AG67" s="41" t="e">
        <f t="shared" si="17"/>
        <v>#REF!</v>
      </c>
      <c r="AH67" s="41" t="e">
        <f t="shared" si="18"/>
        <v>#REF!</v>
      </c>
      <c r="AI67" s="41" t="e">
        <f t="shared" si="19"/>
        <v>#REF!</v>
      </c>
      <c r="AJ67" s="41" t="e">
        <f t="shared" si="20"/>
        <v>#REF!</v>
      </c>
      <c r="AL67" t="e">
        <f t="shared" si="21"/>
        <v>#N/A</v>
      </c>
      <c r="AM67" t="e">
        <f t="shared" si="22"/>
        <v>#N/A</v>
      </c>
      <c r="AN67" t="e">
        <f t="shared" si="23"/>
        <v>#N/A</v>
      </c>
      <c r="AO67" t="e">
        <f t="shared" si="24"/>
        <v>#N/A</v>
      </c>
      <c r="AP67" t="e">
        <f t="shared" si="25"/>
        <v>#N/A</v>
      </c>
      <c r="AQ67" t="e">
        <f t="shared" si="26"/>
        <v>#REF!</v>
      </c>
      <c r="AR67" t="e">
        <f t="shared" si="27"/>
        <v>#REF!</v>
      </c>
      <c r="AS67" t="e">
        <f t="shared" si="28"/>
        <v>#REF!</v>
      </c>
      <c r="AT67" t="e">
        <f t="shared" si="29"/>
        <v>#REF!</v>
      </c>
      <c r="AU67" t="e">
        <f t="shared" si="30"/>
        <v>#REF!</v>
      </c>
      <c r="AW67" t="e">
        <f t="shared" si="31"/>
        <v>#N/A</v>
      </c>
      <c r="AX67" t="e">
        <f t="shared" si="32"/>
        <v>#N/A</v>
      </c>
      <c r="AY67" t="e">
        <f t="shared" si="33"/>
        <v>#N/A</v>
      </c>
      <c r="AZ67" t="e">
        <f t="shared" si="34"/>
        <v>#N/A</v>
      </c>
      <c r="BA67" t="e">
        <f t="shared" si="35"/>
        <v>#N/A</v>
      </c>
      <c r="BB67" t="e">
        <f t="shared" si="36"/>
        <v>#REF!</v>
      </c>
      <c r="BC67" t="e">
        <f t="shared" si="37"/>
        <v>#REF!</v>
      </c>
      <c r="BD67" t="e">
        <f t="shared" si="38"/>
        <v>#REF!</v>
      </c>
      <c r="BE67" t="e">
        <f t="shared" si="39"/>
        <v>#REF!</v>
      </c>
      <c r="BF67" t="e">
        <f t="shared" si="40"/>
        <v>#REF!</v>
      </c>
      <c r="BH67" t="e">
        <f t="shared" si="41"/>
        <v>#N/A</v>
      </c>
      <c r="BI67" t="e">
        <f t="shared" si="42"/>
        <v>#N/A</v>
      </c>
      <c r="BJ67" t="e">
        <f t="shared" si="43"/>
        <v>#N/A</v>
      </c>
      <c r="BK67" t="e">
        <f t="shared" si="44"/>
        <v>#N/A</v>
      </c>
      <c r="BL67" t="e">
        <f t="shared" si="45"/>
        <v>#N/A</v>
      </c>
      <c r="BM67" t="e">
        <f t="shared" si="46"/>
        <v>#REF!</v>
      </c>
      <c r="BN67" t="e">
        <f t="shared" si="47"/>
        <v>#REF!</v>
      </c>
      <c r="BO67" t="e">
        <f t="shared" si="48"/>
        <v>#REF!</v>
      </c>
      <c r="BP67" t="e">
        <f t="shared" si="49"/>
        <v>#REF!</v>
      </c>
      <c r="BQ67" t="e">
        <f t="shared" si="50"/>
        <v>#REF!</v>
      </c>
      <c r="BS67">
        <v>0</v>
      </c>
      <c r="BT67">
        <v>0</v>
      </c>
      <c r="BU67">
        <v>0</v>
      </c>
      <c r="BV67">
        <v>0</v>
      </c>
      <c r="BW67">
        <v>0</v>
      </c>
      <c r="BX67">
        <v>0</v>
      </c>
      <c r="BY67">
        <v>0</v>
      </c>
      <c r="BZ67">
        <v>0</v>
      </c>
      <c r="CA67">
        <v>0</v>
      </c>
      <c r="CB67">
        <v>0</v>
      </c>
    </row>
    <row r="68" spans="3:80" ht="84" x14ac:dyDescent="0.25">
      <c r="C68" s="9">
        <v>21</v>
      </c>
      <c r="D68" s="10" t="s">
        <v>124</v>
      </c>
      <c r="E68" s="5" t="e">
        <f>RANK(Oferty!F68,Oferty!$F$68:$J$68,1)</f>
        <v>#N/A</v>
      </c>
      <c r="F68" s="5" t="e">
        <f>RANK(Oferty!G68,Oferty!$F$68:$J$68,1)</f>
        <v>#N/A</v>
      </c>
      <c r="G68" s="5" t="e">
        <f>RANK(Oferty!H68,Oferty!$F$68:$J$68,1)</f>
        <v>#N/A</v>
      </c>
      <c r="H68" s="5" t="e">
        <f>RANK(Oferty!I68,Oferty!$F$68:$J$68,1)</f>
        <v>#N/A</v>
      </c>
      <c r="I68" s="5" t="e">
        <f>RANK(Oferty!J68,Oferty!$F$68:$J$68,1)</f>
        <v>#N/A</v>
      </c>
      <c r="J68" s="5" t="e">
        <f>RANK(Oferty!#REF!,Oferty!$F$68:$J$68,1)</f>
        <v>#REF!</v>
      </c>
      <c r="K68" s="5" t="e">
        <f>RANK(Oferty!#REF!,Oferty!$F$68:$J$68,1)</f>
        <v>#REF!</v>
      </c>
      <c r="L68" s="5" t="e">
        <f>RANK(Oferty!#REF!,Oferty!$F$68:$J$68,1)</f>
        <v>#REF!</v>
      </c>
      <c r="M68" s="5" t="e">
        <f>RANK(Oferty!#REF!,Oferty!$F$68:$J$68,1)</f>
        <v>#REF!</v>
      </c>
      <c r="N68" s="5" t="e">
        <f>RANK(Oferty!#REF!,Oferty!$F$68:$J$68,1)</f>
        <v>#REF!</v>
      </c>
      <c r="P68">
        <f t="shared" si="4"/>
        <v>0</v>
      </c>
      <c r="Q68">
        <f t="shared" si="5"/>
        <v>0</v>
      </c>
      <c r="R68">
        <f t="shared" si="6"/>
        <v>0</v>
      </c>
      <c r="S68">
        <f t="shared" si="7"/>
        <v>0</v>
      </c>
      <c r="V68">
        <f t="shared" si="8"/>
        <v>0</v>
      </c>
      <c r="W68">
        <f t="shared" si="9"/>
        <v>0</v>
      </c>
      <c r="X68">
        <f t="shared" si="10"/>
        <v>0</v>
      </c>
      <c r="AA68" s="41" t="e">
        <f t="shared" si="11"/>
        <v>#N/A</v>
      </c>
      <c r="AB68" s="41" t="e">
        <f t="shared" si="12"/>
        <v>#N/A</v>
      </c>
      <c r="AC68" s="41" t="e">
        <f t="shared" si="13"/>
        <v>#N/A</v>
      </c>
      <c r="AD68" s="41" t="e">
        <f t="shared" si="14"/>
        <v>#N/A</v>
      </c>
      <c r="AE68" s="41" t="e">
        <f t="shared" si="15"/>
        <v>#N/A</v>
      </c>
      <c r="AF68" s="41" t="e">
        <f t="shared" si="16"/>
        <v>#REF!</v>
      </c>
      <c r="AG68" s="41" t="e">
        <f t="shared" si="17"/>
        <v>#REF!</v>
      </c>
      <c r="AH68" s="41" t="e">
        <f t="shared" si="18"/>
        <v>#REF!</v>
      </c>
      <c r="AI68" s="41" t="e">
        <f t="shared" si="19"/>
        <v>#REF!</v>
      </c>
      <c r="AJ68" s="41" t="e">
        <f t="shared" si="20"/>
        <v>#REF!</v>
      </c>
      <c r="AL68" t="e">
        <f t="shared" si="21"/>
        <v>#N/A</v>
      </c>
      <c r="AM68" t="e">
        <f t="shared" si="22"/>
        <v>#N/A</v>
      </c>
      <c r="AN68" t="e">
        <f t="shared" si="23"/>
        <v>#N/A</v>
      </c>
      <c r="AO68" t="e">
        <f t="shared" si="24"/>
        <v>#N/A</v>
      </c>
      <c r="AP68" t="e">
        <f t="shared" si="25"/>
        <v>#N/A</v>
      </c>
      <c r="AQ68" t="e">
        <f t="shared" si="26"/>
        <v>#REF!</v>
      </c>
      <c r="AR68" t="e">
        <f t="shared" si="27"/>
        <v>#REF!</v>
      </c>
      <c r="AS68" t="e">
        <f t="shared" si="28"/>
        <v>#REF!</v>
      </c>
      <c r="AT68" t="e">
        <f t="shared" si="29"/>
        <v>#REF!</v>
      </c>
      <c r="AU68" t="e">
        <f t="shared" si="30"/>
        <v>#REF!</v>
      </c>
      <c r="AW68" t="e">
        <f t="shared" si="31"/>
        <v>#N/A</v>
      </c>
      <c r="AX68" t="e">
        <f t="shared" si="32"/>
        <v>#N/A</v>
      </c>
      <c r="AY68" t="e">
        <f t="shared" si="33"/>
        <v>#N/A</v>
      </c>
      <c r="AZ68" t="e">
        <f t="shared" si="34"/>
        <v>#N/A</v>
      </c>
      <c r="BA68" t="e">
        <f t="shared" si="35"/>
        <v>#N/A</v>
      </c>
      <c r="BB68" t="e">
        <f t="shared" si="36"/>
        <v>#REF!</v>
      </c>
      <c r="BC68" t="e">
        <f t="shared" si="37"/>
        <v>#REF!</v>
      </c>
      <c r="BD68" t="e">
        <f t="shared" si="38"/>
        <v>#REF!</v>
      </c>
      <c r="BE68" t="e">
        <f t="shared" si="39"/>
        <v>#REF!</v>
      </c>
      <c r="BF68" t="e">
        <f t="shared" si="40"/>
        <v>#REF!</v>
      </c>
      <c r="BH68" t="e">
        <f t="shared" si="41"/>
        <v>#N/A</v>
      </c>
      <c r="BI68" t="e">
        <f t="shared" si="42"/>
        <v>#N/A</v>
      </c>
      <c r="BJ68" t="e">
        <f t="shared" si="43"/>
        <v>#N/A</v>
      </c>
      <c r="BK68" t="e">
        <f t="shared" si="44"/>
        <v>#N/A</v>
      </c>
      <c r="BL68" t="e">
        <f t="shared" si="45"/>
        <v>#N/A</v>
      </c>
      <c r="BM68" t="e">
        <f t="shared" si="46"/>
        <v>#REF!</v>
      </c>
      <c r="BN68" t="e">
        <f t="shared" si="47"/>
        <v>#REF!</v>
      </c>
      <c r="BO68" t="e">
        <f t="shared" si="48"/>
        <v>#REF!</v>
      </c>
      <c r="BP68" t="e">
        <f t="shared" si="49"/>
        <v>#REF!</v>
      </c>
      <c r="BQ68" t="e">
        <f t="shared" si="50"/>
        <v>#REF!</v>
      </c>
      <c r="BS68">
        <v>0</v>
      </c>
      <c r="BT68">
        <v>0</v>
      </c>
      <c r="BU68">
        <v>0</v>
      </c>
      <c r="BV68">
        <v>0</v>
      </c>
      <c r="BW68">
        <v>0</v>
      </c>
      <c r="BX68">
        <v>0</v>
      </c>
      <c r="BY68">
        <v>0</v>
      </c>
      <c r="BZ68">
        <v>0</v>
      </c>
      <c r="CA68">
        <v>0</v>
      </c>
      <c r="CB68">
        <v>0</v>
      </c>
    </row>
    <row r="69" spans="3:80" ht="72" x14ac:dyDescent="0.25">
      <c r="C69" s="9">
        <v>22</v>
      </c>
      <c r="D69" s="10" t="s">
        <v>125</v>
      </c>
      <c r="E69" s="5" t="e">
        <f>RANK(Oferty!F69,Oferty!$F$69:$J$69,1)</f>
        <v>#N/A</v>
      </c>
      <c r="F69" s="5" t="e">
        <f>RANK(Oferty!G69,Oferty!$F$69:$J$69,1)</f>
        <v>#N/A</v>
      </c>
      <c r="G69" s="5" t="e">
        <f>RANK(Oferty!H69,Oferty!$F$69:$J$69,1)</f>
        <v>#N/A</v>
      </c>
      <c r="H69" s="5" t="e">
        <f>RANK(Oferty!I69,Oferty!$F$69:$J$69,1)</f>
        <v>#N/A</v>
      </c>
      <c r="I69" s="5" t="e">
        <f>RANK(Oferty!J69,Oferty!$F$69:$J$69,1)</f>
        <v>#N/A</v>
      </c>
      <c r="J69" s="5" t="e">
        <f>RANK(Oferty!#REF!,Oferty!$F$69:$J$69,1)</f>
        <v>#REF!</v>
      </c>
      <c r="K69" s="5" t="e">
        <f>RANK(Oferty!#REF!,Oferty!$F$69:$J$69,1)</f>
        <v>#REF!</v>
      </c>
      <c r="L69" s="5" t="e">
        <f>RANK(Oferty!#REF!,Oferty!$F$69:$J$69,1)</f>
        <v>#REF!</v>
      </c>
      <c r="M69" s="5" t="e">
        <f>RANK(Oferty!#REF!,Oferty!$F$69:$J$69,1)</f>
        <v>#REF!</v>
      </c>
      <c r="N69" s="5" t="e">
        <f>RANK(Oferty!#REF!,Oferty!$F$69:$J$69,1)</f>
        <v>#REF!</v>
      </c>
      <c r="P69">
        <f t="shared" si="4"/>
        <v>0</v>
      </c>
      <c r="Q69">
        <f t="shared" si="5"/>
        <v>0</v>
      </c>
      <c r="R69">
        <f t="shared" si="6"/>
        <v>0</v>
      </c>
      <c r="S69">
        <f t="shared" si="7"/>
        <v>0</v>
      </c>
      <c r="V69">
        <f t="shared" si="8"/>
        <v>0</v>
      </c>
      <c r="W69">
        <f t="shared" si="9"/>
        <v>0</v>
      </c>
      <c r="X69">
        <f t="shared" si="10"/>
        <v>0</v>
      </c>
      <c r="AA69" s="41" t="e">
        <f t="shared" si="11"/>
        <v>#N/A</v>
      </c>
      <c r="AB69" s="41" t="e">
        <f t="shared" si="12"/>
        <v>#N/A</v>
      </c>
      <c r="AC69" s="41" t="e">
        <f t="shared" si="13"/>
        <v>#N/A</v>
      </c>
      <c r="AD69" s="41" t="e">
        <f t="shared" si="14"/>
        <v>#N/A</v>
      </c>
      <c r="AE69" s="41" t="e">
        <f t="shared" si="15"/>
        <v>#N/A</v>
      </c>
      <c r="AF69" s="41" t="e">
        <f t="shared" si="16"/>
        <v>#REF!</v>
      </c>
      <c r="AG69" s="41" t="e">
        <f t="shared" si="17"/>
        <v>#REF!</v>
      </c>
      <c r="AH69" s="41" t="e">
        <f t="shared" si="18"/>
        <v>#REF!</v>
      </c>
      <c r="AI69" s="41" t="e">
        <f t="shared" si="19"/>
        <v>#REF!</v>
      </c>
      <c r="AJ69" s="41" t="e">
        <f t="shared" si="20"/>
        <v>#REF!</v>
      </c>
      <c r="AL69" t="e">
        <f t="shared" si="21"/>
        <v>#N/A</v>
      </c>
      <c r="AM69" t="e">
        <f t="shared" si="22"/>
        <v>#N/A</v>
      </c>
      <c r="AN69" t="e">
        <f t="shared" si="23"/>
        <v>#N/A</v>
      </c>
      <c r="AO69" t="e">
        <f t="shared" si="24"/>
        <v>#N/A</v>
      </c>
      <c r="AP69" t="e">
        <f t="shared" si="25"/>
        <v>#N/A</v>
      </c>
      <c r="AQ69" t="e">
        <f t="shared" si="26"/>
        <v>#REF!</v>
      </c>
      <c r="AR69" t="e">
        <f t="shared" si="27"/>
        <v>#REF!</v>
      </c>
      <c r="AS69" t="e">
        <f t="shared" si="28"/>
        <v>#REF!</v>
      </c>
      <c r="AT69" t="e">
        <f t="shared" si="29"/>
        <v>#REF!</v>
      </c>
      <c r="AU69" t="e">
        <f t="shared" si="30"/>
        <v>#REF!</v>
      </c>
      <c r="AW69" t="e">
        <f t="shared" si="31"/>
        <v>#N/A</v>
      </c>
      <c r="AX69" t="e">
        <f t="shared" si="32"/>
        <v>#N/A</v>
      </c>
      <c r="AY69" t="e">
        <f t="shared" si="33"/>
        <v>#N/A</v>
      </c>
      <c r="AZ69" t="e">
        <f t="shared" si="34"/>
        <v>#N/A</v>
      </c>
      <c r="BA69" t="e">
        <f t="shared" si="35"/>
        <v>#N/A</v>
      </c>
      <c r="BB69" t="e">
        <f t="shared" si="36"/>
        <v>#REF!</v>
      </c>
      <c r="BC69" t="e">
        <f t="shared" si="37"/>
        <v>#REF!</v>
      </c>
      <c r="BD69" t="e">
        <f t="shared" si="38"/>
        <v>#REF!</v>
      </c>
      <c r="BE69" t="e">
        <f t="shared" si="39"/>
        <v>#REF!</v>
      </c>
      <c r="BF69" t="e">
        <f t="shared" si="40"/>
        <v>#REF!</v>
      </c>
      <c r="BH69" t="e">
        <f t="shared" si="41"/>
        <v>#N/A</v>
      </c>
      <c r="BI69" t="e">
        <f t="shared" si="42"/>
        <v>#N/A</v>
      </c>
      <c r="BJ69" t="e">
        <f t="shared" si="43"/>
        <v>#N/A</v>
      </c>
      <c r="BK69" t="e">
        <f t="shared" si="44"/>
        <v>#N/A</v>
      </c>
      <c r="BL69" t="e">
        <f t="shared" si="45"/>
        <v>#N/A</v>
      </c>
      <c r="BM69" t="e">
        <f t="shared" si="46"/>
        <v>#REF!</v>
      </c>
      <c r="BN69" t="e">
        <f t="shared" si="47"/>
        <v>#REF!</v>
      </c>
      <c r="BO69" t="e">
        <f t="shared" si="48"/>
        <v>#REF!</v>
      </c>
      <c r="BP69" t="e">
        <f t="shared" si="49"/>
        <v>#REF!</v>
      </c>
      <c r="BQ69" t="e">
        <f t="shared" si="50"/>
        <v>#REF!</v>
      </c>
      <c r="BS69">
        <v>0</v>
      </c>
      <c r="BT69">
        <v>0</v>
      </c>
      <c r="BU69">
        <v>0</v>
      </c>
      <c r="BV69">
        <v>0</v>
      </c>
      <c r="BW69">
        <v>0</v>
      </c>
      <c r="BX69">
        <v>0</v>
      </c>
      <c r="BY69">
        <v>0</v>
      </c>
      <c r="BZ69">
        <v>0</v>
      </c>
      <c r="CA69">
        <v>0</v>
      </c>
      <c r="CB69">
        <v>0</v>
      </c>
    </row>
    <row r="70" spans="3:80" ht="108" x14ac:dyDescent="0.25">
      <c r="C70" s="9">
        <v>23</v>
      </c>
      <c r="D70" s="10" t="s">
        <v>126</v>
      </c>
      <c r="E70" s="5" t="e">
        <f>RANK(Oferty!F70,Oferty!$F$70:$J$70,1)</f>
        <v>#N/A</v>
      </c>
      <c r="F70" s="5" t="e">
        <f>RANK(Oferty!G70,Oferty!$F$70:$J$70,1)</f>
        <v>#N/A</v>
      </c>
      <c r="G70" s="5" t="e">
        <f>RANK(Oferty!H70,Oferty!$F$70:$J$70,1)</f>
        <v>#N/A</v>
      </c>
      <c r="H70" s="5" t="e">
        <f>RANK(Oferty!I70,Oferty!$F$70:$J$70,1)</f>
        <v>#N/A</v>
      </c>
      <c r="I70" s="5" t="e">
        <f>RANK(Oferty!J70,Oferty!$F$70:$J$70,1)</f>
        <v>#N/A</v>
      </c>
      <c r="J70" s="5" t="e">
        <f>RANK(Oferty!#REF!,Oferty!$F$70:$J$70,1)</f>
        <v>#REF!</v>
      </c>
      <c r="K70" s="5" t="e">
        <f>RANK(Oferty!#REF!,Oferty!$F$70:$J$70,1)</f>
        <v>#REF!</v>
      </c>
      <c r="L70" s="5" t="e">
        <f>RANK(Oferty!#REF!,Oferty!$F$70:$J$70,1)</f>
        <v>#REF!</v>
      </c>
      <c r="M70" s="5" t="e">
        <f>RANK(Oferty!#REF!,Oferty!$F$70:$J$70,1)</f>
        <v>#REF!</v>
      </c>
      <c r="N70" s="5" t="e">
        <f>RANK(Oferty!#REF!,Oferty!$F$70:$J$70,1)</f>
        <v>#REF!</v>
      </c>
      <c r="P70">
        <f t="shared" si="4"/>
        <v>0</v>
      </c>
      <c r="Q70">
        <f t="shared" si="5"/>
        <v>0</v>
      </c>
      <c r="R70">
        <f t="shared" si="6"/>
        <v>0</v>
      </c>
      <c r="S70">
        <f t="shared" si="7"/>
        <v>0</v>
      </c>
      <c r="V70">
        <f t="shared" si="8"/>
        <v>0</v>
      </c>
      <c r="W70">
        <f t="shared" si="9"/>
        <v>0</v>
      </c>
      <c r="X70">
        <f t="shared" si="10"/>
        <v>0</v>
      </c>
      <c r="AA70" s="41" t="e">
        <f t="shared" si="11"/>
        <v>#N/A</v>
      </c>
      <c r="AB70" s="41" t="e">
        <f t="shared" si="12"/>
        <v>#N/A</v>
      </c>
      <c r="AC70" s="41" t="e">
        <f t="shared" si="13"/>
        <v>#N/A</v>
      </c>
      <c r="AD70" s="41" t="e">
        <f t="shared" si="14"/>
        <v>#N/A</v>
      </c>
      <c r="AE70" s="41" t="e">
        <f t="shared" si="15"/>
        <v>#N/A</v>
      </c>
      <c r="AF70" s="41" t="e">
        <f t="shared" si="16"/>
        <v>#REF!</v>
      </c>
      <c r="AG70" s="41" t="e">
        <f t="shared" si="17"/>
        <v>#REF!</v>
      </c>
      <c r="AH70" s="41" t="e">
        <f t="shared" si="18"/>
        <v>#REF!</v>
      </c>
      <c r="AI70" s="41" t="e">
        <f t="shared" si="19"/>
        <v>#REF!</v>
      </c>
      <c r="AJ70" s="41" t="e">
        <f t="shared" si="20"/>
        <v>#REF!</v>
      </c>
      <c r="AL70" t="e">
        <f t="shared" si="21"/>
        <v>#N/A</v>
      </c>
      <c r="AM70" t="e">
        <f t="shared" si="22"/>
        <v>#N/A</v>
      </c>
      <c r="AN70" t="e">
        <f t="shared" si="23"/>
        <v>#N/A</v>
      </c>
      <c r="AO70" t="e">
        <f t="shared" si="24"/>
        <v>#N/A</v>
      </c>
      <c r="AP70" t="e">
        <f t="shared" si="25"/>
        <v>#N/A</v>
      </c>
      <c r="AQ70" t="e">
        <f t="shared" si="26"/>
        <v>#REF!</v>
      </c>
      <c r="AR70" t="e">
        <f t="shared" si="27"/>
        <v>#REF!</v>
      </c>
      <c r="AS70" t="e">
        <f t="shared" si="28"/>
        <v>#REF!</v>
      </c>
      <c r="AT70" t="e">
        <f t="shared" si="29"/>
        <v>#REF!</v>
      </c>
      <c r="AU70" t="e">
        <f t="shared" si="30"/>
        <v>#REF!</v>
      </c>
      <c r="AW70" t="e">
        <f t="shared" si="31"/>
        <v>#N/A</v>
      </c>
      <c r="AX70" t="e">
        <f t="shared" si="32"/>
        <v>#N/A</v>
      </c>
      <c r="AY70" t="e">
        <f t="shared" si="33"/>
        <v>#N/A</v>
      </c>
      <c r="AZ70" t="e">
        <f t="shared" si="34"/>
        <v>#N/A</v>
      </c>
      <c r="BA70" t="e">
        <f t="shared" si="35"/>
        <v>#N/A</v>
      </c>
      <c r="BB70" t="e">
        <f t="shared" si="36"/>
        <v>#REF!</v>
      </c>
      <c r="BC70" t="e">
        <f t="shared" si="37"/>
        <v>#REF!</v>
      </c>
      <c r="BD70" t="e">
        <f t="shared" si="38"/>
        <v>#REF!</v>
      </c>
      <c r="BE70" t="e">
        <f t="shared" si="39"/>
        <v>#REF!</v>
      </c>
      <c r="BF70" t="e">
        <f t="shared" si="40"/>
        <v>#REF!</v>
      </c>
      <c r="BH70" t="e">
        <f t="shared" si="41"/>
        <v>#N/A</v>
      </c>
      <c r="BI70" t="e">
        <f t="shared" si="42"/>
        <v>#N/A</v>
      </c>
      <c r="BJ70" t="e">
        <f t="shared" si="43"/>
        <v>#N/A</v>
      </c>
      <c r="BK70" t="e">
        <f t="shared" si="44"/>
        <v>#N/A</v>
      </c>
      <c r="BL70" t="e">
        <f t="shared" si="45"/>
        <v>#N/A</v>
      </c>
      <c r="BM70" t="e">
        <f t="shared" si="46"/>
        <v>#REF!</v>
      </c>
      <c r="BN70" t="e">
        <f t="shared" si="47"/>
        <v>#REF!</v>
      </c>
      <c r="BO70" t="e">
        <f t="shared" si="48"/>
        <v>#REF!</v>
      </c>
      <c r="BP70" t="e">
        <f t="shared" si="49"/>
        <v>#REF!</v>
      </c>
      <c r="BQ70" t="e">
        <f t="shared" si="50"/>
        <v>#REF!</v>
      </c>
      <c r="BS70">
        <v>0</v>
      </c>
      <c r="BT70">
        <v>0</v>
      </c>
      <c r="BU70">
        <v>0</v>
      </c>
      <c r="BV70">
        <v>0</v>
      </c>
      <c r="BW70">
        <v>0</v>
      </c>
      <c r="BX70">
        <v>0</v>
      </c>
      <c r="BY70">
        <v>0</v>
      </c>
      <c r="BZ70">
        <v>0</v>
      </c>
      <c r="CA70">
        <v>0</v>
      </c>
      <c r="CB70">
        <v>0</v>
      </c>
    </row>
    <row r="71" spans="3:80" ht="72" x14ac:dyDescent="0.25">
      <c r="C71" s="9">
        <v>24</v>
      </c>
      <c r="D71" s="10" t="s">
        <v>127</v>
      </c>
      <c r="E71" s="5" t="e">
        <f>RANK(Oferty!F71,Oferty!$F$71:$J$71,1)</f>
        <v>#N/A</v>
      </c>
      <c r="F71" s="5" t="e">
        <f>RANK(Oferty!G71,Oferty!$F$71:$J$71,1)</f>
        <v>#N/A</v>
      </c>
      <c r="G71" s="5" t="e">
        <f>RANK(Oferty!H71,Oferty!$F$71:$J$71,1)</f>
        <v>#N/A</v>
      </c>
      <c r="H71" s="5" t="e">
        <f>RANK(Oferty!I71,Oferty!$F$71:$J$71,1)</f>
        <v>#N/A</v>
      </c>
      <c r="I71" s="5" t="e">
        <f>RANK(Oferty!J71,Oferty!$F$71:$J$71,1)</f>
        <v>#N/A</v>
      </c>
      <c r="J71" s="5" t="e">
        <f>RANK(Oferty!#REF!,Oferty!$F$71:$J$71,1)</f>
        <v>#REF!</v>
      </c>
      <c r="K71" s="5" t="e">
        <f>RANK(Oferty!#REF!,Oferty!$F$71:$J$71,1)</f>
        <v>#REF!</v>
      </c>
      <c r="L71" s="5" t="e">
        <f>RANK(Oferty!#REF!,Oferty!$F$71:$J$71,1)</f>
        <v>#REF!</v>
      </c>
      <c r="M71" s="5" t="e">
        <f>RANK(Oferty!#REF!,Oferty!$F$71:$J$71,1)</f>
        <v>#REF!</v>
      </c>
      <c r="N71" s="5" t="e">
        <f>RANK(Oferty!#REF!,Oferty!$F$71:$J$71,1)</f>
        <v>#REF!</v>
      </c>
      <c r="P71">
        <f t="shared" si="4"/>
        <v>0</v>
      </c>
      <c r="Q71">
        <f t="shared" si="5"/>
        <v>0</v>
      </c>
      <c r="R71">
        <f t="shared" si="6"/>
        <v>0</v>
      </c>
      <c r="S71">
        <f t="shared" si="7"/>
        <v>0</v>
      </c>
      <c r="V71">
        <f t="shared" si="8"/>
        <v>0</v>
      </c>
      <c r="W71">
        <f t="shared" si="9"/>
        <v>0</v>
      </c>
      <c r="X71">
        <f t="shared" si="10"/>
        <v>0</v>
      </c>
      <c r="AA71" s="41" t="e">
        <f t="shared" si="11"/>
        <v>#N/A</v>
      </c>
      <c r="AB71" s="41" t="e">
        <f t="shared" si="12"/>
        <v>#N/A</v>
      </c>
      <c r="AC71" s="41" t="e">
        <f t="shared" si="13"/>
        <v>#N/A</v>
      </c>
      <c r="AD71" s="41" t="e">
        <f t="shared" si="14"/>
        <v>#N/A</v>
      </c>
      <c r="AE71" s="41" t="e">
        <f t="shared" si="15"/>
        <v>#N/A</v>
      </c>
      <c r="AF71" s="41" t="e">
        <f t="shared" si="16"/>
        <v>#REF!</v>
      </c>
      <c r="AG71" s="41" t="e">
        <f t="shared" si="17"/>
        <v>#REF!</v>
      </c>
      <c r="AH71" s="41" t="e">
        <f t="shared" si="18"/>
        <v>#REF!</v>
      </c>
      <c r="AI71" s="41" t="e">
        <f t="shared" si="19"/>
        <v>#REF!</v>
      </c>
      <c r="AJ71" s="41" t="e">
        <f t="shared" si="20"/>
        <v>#REF!</v>
      </c>
      <c r="AL71" t="e">
        <f t="shared" si="21"/>
        <v>#N/A</v>
      </c>
      <c r="AM71" t="e">
        <f t="shared" si="22"/>
        <v>#N/A</v>
      </c>
      <c r="AN71" t="e">
        <f t="shared" si="23"/>
        <v>#N/A</v>
      </c>
      <c r="AO71" t="e">
        <f t="shared" si="24"/>
        <v>#N/A</v>
      </c>
      <c r="AP71" t="e">
        <f t="shared" si="25"/>
        <v>#N/A</v>
      </c>
      <c r="AQ71" t="e">
        <f t="shared" si="26"/>
        <v>#REF!</v>
      </c>
      <c r="AR71" t="e">
        <f t="shared" si="27"/>
        <v>#REF!</v>
      </c>
      <c r="AS71" t="e">
        <f t="shared" si="28"/>
        <v>#REF!</v>
      </c>
      <c r="AT71" t="e">
        <f t="shared" si="29"/>
        <v>#REF!</v>
      </c>
      <c r="AU71" t="e">
        <f t="shared" si="30"/>
        <v>#REF!</v>
      </c>
      <c r="AW71" t="e">
        <f t="shared" si="31"/>
        <v>#N/A</v>
      </c>
      <c r="AX71" t="e">
        <f t="shared" si="32"/>
        <v>#N/A</v>
      </c>
      <c r="AY71" t="e">
        <f t="shared" si="33"/>
        <v>#N/A</v>
      </c>
      <c r="AZ71" t="e">
        <f t="shared" si="34"/>
        <v>#N/A</v>
      </c>
      <c r="BA71" t="e">
        <f t="shared" si="35"/>
        <v>#N/A</v>
      </c>
      <c r="BB71" t="e">
        <f t="shared" si="36"/>
        <v>#REF!</v>
      </c>
      <c r="BC71" t="e">
        <f t="shared" si="37"/>
        <v>#REF!</v>
      </c>
      <c r="BD71" t="e">
        <f t="shared" si="38"/>
        <v>#REF!</v>
      </c>
      <c r="BE71" t="e">
        <f t="shared" si="39"/>
        <v>#REF!</v>
      </c>
      <c r="BF71" t="e">
        <f t="shared" si="40"/>
        <v>#REF!</v>
      </c>
      <c r="BH71" t="e">
        <f t="shared" si="41"/>
        <v>#N/A</v>
      </c>
      <c r="BI71" t="e">
        <f t="shared" si="42"/>
        <v>#N/A</v>
      </c>
      <c r="BJ71" t="e">
        <f t="shared" si="43"/>
        <v>#N/A</v>
      </c>
      <c r="BK71" t="e">
        <f t="shared" si="44"/>
        <v>#N/A</v>
      </c>
      <c r="BL71" t="e">
        <f t="shared" si="45"/>
        <v>#N/A</v>
      </c>
      <c r="BM71" t="e">
        <f t="shared" si="46"/>
        <v>#REF!</v>
      </c>
      <c r="BN71" t="e">
        <f t="shared" si="47"/>
        <v>#REF!</v>
      </c>
      <c r="BO71" t="e">
        <f t="shared" si="48"/>
        <v>#REF!</v>
      </c>
      <c r="BP71" t="e">
        <f t="shared" si="49"/>
        <v>#REF!</v>
      </c>
      <c r="BQ71" t="e">
        <f t="shared" si="50"/>
        <v>#REF!</v>
      </c>
      <c r="BS71">
        <v>0</v>
      </c>
      <c r="BT71">
        <v>0</v>
      </c>
      <c r="BU71">
        <v>0</v>
      </c>
      <c r="BV71">
        <v>0</v>
      </c>
      <c r="BW71">
        <v>0</v>
      </c>
      <c r="BX71">
        <v>0</v>
      </c>
      <c r="BY71">
        <v>0</v>
      </c>
      <c r="BZ71">
        <v>0</v>
      </c>
      <c r="CA71">
        <v>0</v>
      </c>
      <c r="CB71">
        <v>0</v>
      </c>
    </row>
    <row r="72" spans="3:80" ht="108" x14ac:dyDescent="0.25">
      <c r="C72" s="9">
        <v>25</v>
      </c>
      <c r="D72" s="10" t="s">
        <v>128</v>
      </c>
      <c r="E72" s="5" t="e">
        <f>RANK(Oferty!F72,Oferty!$F$72:$J$72,1)</f>
        <v>#N/A</v>
      </c>
      <c r="F72" s="5" t="e">
        <f>RANK(Oferty!G72,Oferty!$F$72:$J$72,1)</f>
        <v>#N/A</v>
      </c>
      <c r="G72" s="5" t="e">
        <f>RANK(Oferty!H72,Oferty!$F$72:$J$72,1)</f>
        <v>#N/A</v>
      </c>
      <c r="H72" s="5" t="e">
        <f>RANK(Oferty!I72,Oferty!$F$72:$J$72,1)</f>
        <v>#N/A</v>
      </c>
      <c r="I72" s="5" t="e">
        <f>RANK(Oferty!J72,Oferty!$F$72:$J$72,1)</f>
        <v>#N/A</v>
      </c>
      <c r="J72" s="5" t="e">
        <f>RANK(Oferty!#REF!,Oferty!$F$72:$J$72,1)</f>
        <v>#REF!</v>
      </c>
      <c r="K72" s="5" t="e">
        <f>RANK(Oferty!#REF!,Oferty!$F$72:$J$72,1)</f>
        <v>#REF!</v>
      </c>
      <c r="L72" s="5" t="e">
        <f>RANK(Oferty!#REF!,Oferty!$F$72:$J$72,1)</f>
        <v>#REF!</v>
      </c>
      <c r="M72" s="5" t="e">
        <f>RANK(Oferty!#REF!,Oferty!$F$72:$J$72,1)</f>
        <v>#REF!</v>
      </c>
      <c r="N72" s="5" t="e">
        <f>RANK(Oferty!#REF!,Oferty!$F$72:$J$72,1)</f>
        <v>#REF!</v>
      </c>
      <c r="P72">
        <f t="shared" si="4"/>
        <v>0</v>
      </c>
      <c r="Q72">
        <f t="shared" si="5"/>
        <v>0</v>
      </c>
      <c r="R72">
        <f t="shared" si="6"/>
        <v>0</v>
      </c>
      <c r="S72">
        <f t="shared" si="7"/>
        <v>0</v>
      </c>
      <c r="V72">
        <f t="shared" si="8"/>
        <v>0</v>
      </c>
      <c r="W72">
        <f t="shared" si="9"/>
        <v>0</v>
      </c>
      <c r="X72">
        <f t="shared" si="10"/>
        <v>0</v>
      </c>
      <c r="AA72" s="41" t="e">
        <f t="shared" si="11"/>
        <v>#N/A</v>
      </c>
      <c r="AB72" s="41" t="e">
        <f t="shared" si="12"/>
        <v>#N/A</v>
      </c>
      <c r="AC72" s="41" t="e">
        <f t="shared" si="13"/>
        <v>#N/A</v>
      </c>
      <c r="AD72" s="41" t="e">
        <f t="shared" si="14"/>
        <v>#N/A</v>
      </c>
      <c r="AE72" s="41" t="e">
        <f t="shared" si="15"/>
        <v>#N/A</v>
      </c>
      <c r="AF72" s="41" t="e">
        <f t="shared" si="16"/>
        <v>#REF!</v>
      </c>
      <c r="AG72" s="41" t="e">
        <f t="shared" si="17"/>
        <v>#REF!</v>
      </c>
      <c r="AH72" s="41" t="e">
        <f t="shared" si="18"/>
        <v>#REF!</v>
      </c>
      <c r="AI72" s="41" t="e">
        <f t="shared" si="19"/>
        <v>#REF!</v>
      </c>
      <c r="AJ72" s="41" t="e">
        <f t="shared" si="20"/>
        <v>#REF!</v>
      </c>
      <c r="AL72" t="e">
        <f t="shared" si="21"/>
        <v>#N/A</v>
      </c>
      <c r="AM72" t="e">
        <f t="shared" si="22"/>
        <v>#N/A</v>
      </c>
      <c r="AN72" t="e">
        <f t="shared" si="23"/>
        <v>#N/A</v>
      </c>
      <c r="AO72" t="e">
        <f t="shared" si="24"/>
        <v>#N/A</v>
      </c>
      <c r="AP72" t="e">
        <f t="shared" si="25"/>
        <v>#N/A</v>
      </c>
      <c r="AQ72" t="e">
        <f t="shared" si="26"/>
        <v>#REF!</v>
      </c>
      <c r="AR72" t="e">
        <f t="shared" si="27"/>
        <v>#REF!</v>
      </c>
      <c r="AS72" t="e">
        <f t="shared" si="28"/>
        <v>#REF!</v>
      </c>
      <c r="AT72" t="e">
        <f t="shared" si="29"/>
        <v>#REF!</v>
      </c>
      <c r="AU72" t="e">
        <f t="shared" si="30"/>
        <v>#REF!</v>
      </c>
      <c r="AW72" t="e">
        <f t="shared" si="31"/>
        <v>#N/A</v>
      </c>
      <c r="AX72" t="e">
        <f t="shared" si="32"/>
        <v>#N/A</v>
      </c>
      <c r="AY72" t="e">
        <f t="shared" si="33"/>
        <v>#N/A</v>
      </c>
      <c r="AZ72" t="e">
        <f t="shared" si="34"/>
        <v>#N/A</v>
      </c>
      <c r="BA72" t="e">
        <f t="shared" si="35"/>
        <v>#N/A</v>
      </c>
      <c r="BB72" t="e">
        <f t="shared" si="36"/>
        <v>#REF!</v>
      </c>
      <c r="BC72" t="e">
        <f t="shared" si="37"/>
        <v>#REF!</v>
      </c>
      <c r="BD72" t="e">
        <f t="shared" si="38"/>
        <v>#REF!</v>
      </c>
      <c r="BE72" t="e">
        <f t="shared" si="39"/>
        <v>#REF!</v>
      </c>
      <c r="BF72" t="e">
        <f t="shared" si="40"/>
        <v>#REF!</v>
      </c>
      <c r="BH72" t="e">
        <f t="shared" si="41"/>
        <v>#N/A</v>
      </c>
      <c r="BI72" t="e">
        <f t="shared" si="42"/>
        <v>#N/A</v>
      </c>
      <c r="BJ72" t="e">
        <f t="shared" si="43"/>
        <v>#N/A</v>
      </c>
      <c r="BK72" t="e">
        <f t="shared" si="44"/>
        <v>#N/A</v>
      </c>
      <c r="BL72" t="e">
        <f t="shared" si="45"/>
        <v>#N/A</v>
      </c>
      <c r="BM72" t="e">
        <f t="shared" si="46"/>
        <v>#REF!</v>
      </c>
      <c r="BN72" t="e">
        <f t="shared" si="47"/>
        <v>#REF!</v>
      </c>
      <c r="BO72" t="e">
        <f t="shared" si="48"/>
        <v>#REF!</v>
      </c>
      <c r="BP72" t="e">
        <f t="shared" si="49"/>
        <v>#REF!</v>
      </c>
      <c r="BQ72" t="e">
        <f t="shared" si="50"/>
        <v>#REF!</v>
      </c>
      <c r="BS72">
        <v>0</v>
      </c>
      <c r="BT72">
        <v>0</v>
      </c>
      <c r="BU72">
        <v>0</v>
      </c>
      <c r="BV72">
        <v>0</v>
      </c>
      <c r="BW72">
        <v>0</v>
      </c>
      <c r="BX72">
        <v>0</v>
      </c>
      <c r="BY72">
        <v>0</v>
      </c>
      <c r="BZ72">
        <v>0</v>
      </c>
      <c r="CA72">
        <v>0</v>
      </c>
      <c r="CB72">
        <v>0</v>
      </c>
    </row>
    <row r="73" spans="3:80" ht="60" x14ac:dyDescent="0.25">
      <c r="C73" s="9">
        <v>26</v>
      </c>
      <c r="D73" s="10" t="s">
        <v>129</v>
      </c>
      <c r="E73" s="5" t="e">
        <f>RANK(Oferty!F73,Oferty!$F$73:$J$73,1)</f>
        <v>#N/A</v>
      </c>
      <c r="F73" s="5" t="e">
        <f>RANK(Oferty!G73,Oferty!$F$73:$J$73,1)</f>
        <v>#N/A</v>
      </c>
      <c r="G73" s="5" t="e">
        <f>RANK(Oferty!H73,Oferty!$F$73:$J$73,1)</f>
        <v>#N/A</v>
      </c>
      <c r="H73" s="5" t="e">
        <f>RANK(Oferty!I73,Oferty!$F$73:$J$73,1)</f>
        <v>#N/A</v>
      </c>
      <c r="I73" s="5" t="e">
        <f>RANK(Oferty!J73,Oferty!$F$73:$J$73,1)</f>
        <v>#N/A</v>
      </c>
      <c r="J73" s="5" t="e">
        <f>RANK(Oferty!#REF!,Oferty!$F$73:$J$73,1)</f>
        <v>#REF!</v>
      </c>
      <c r="K73" s="5" t="e">
        <f>RANK(Oferty!#REF!,Oferty!$F$73:$J$73,1)</f>
        <v>#REF!</v>
      </c>
      <c r="L73" s="5" t="e">
        <f>RANK(Oferty!#REF!,Oferty!$F$73:$J$73,1)</f>
        <v>#REF!</v>
      </c>
      <c r="M73" s="5" t="e">
        <f>RANK(Oferty!#REF!,Oferty!$F$73:$J$73,1)</f>
        <v>#REF!</v>
      </c>
      <c r="N73" s="5" t="e">
        <f>RANK(Oferty!#REF!,Oferty!$F$73:$J$73,1)</f>
        <v>#REF!</v>
      </c>
      <c r="P73">
        <f t="shared" si="4"/>
        <v>0</v>
      </c>
      <c r="Q73">
        <f t="shared" si="5"/>
        <v>0</v>
      </c>
      <c r="R73">
        <f t="shared" si="6"/>
        <v>0</v>
      </c>
      <c r="S73">
        <f t="shared" si="7"/>
        <v>0</v>
      </c>
      <c r="V73">
        <f t="shared" si="8"/>
        <v>0</v>
      </c>
      <c r="W73">
        <f t="shared" si="9"/>
        <v>0</v>
      </c>
      <c r="X73">
        <f t="shared" si="10"/>
        <v>0</v>
      </c>
      <c r="AA73" s="41" t="e">
        <f t="shared" si="11"/>
        <v>#N/A</v>
      </c>
      <c r="AB73" s="41" t="e">
        <f t="shared" si="12"/>
        <v>#N/A</v>
      </c>
      <c r="AC73" s="41" t="e">
        <f t="shared" si="13"/>
        <v>#N/A</v>
      </c>
      <c r="AD73" s="41" t="e">
        <f t="shared" si="14"/>
        <v>#N/A</v>
      </c>
      <c r="AE73" s="41" t="e">
        <f t="shared" si="15"/>
        <v>#N/A</v>
      </c>
      <c r="AF73" s="41" t="e">
        <f t="shared" si="16"/>
        <v>#REF!</v>
      </c>
      <c r="AG73" s="41" t="e">
        <f t="shared" si="17"/>
        <v>#REF!</v>
      </c>
      <c r="AH73" s="41" t="e">
        <f t="shared" si="18"/>
        <v>#REF!</v>
      </c>
      <c r="AI73" s="41" t="e">
        <f t="shared" si="19"/>
        <v>#REF!</v>
      </c>
      <c r="AJ73" s="41" t="e">
        <f t="shared" si="20"/>
        <v>#REF!</v>
      </c>
      <c r="AL73" t="e">
        <f t="shared" si="21"/>
        <v>#N/A</v>
      </c>
      <c r="AM73" t="e">
        <f t="shared" si="22"/>
        <v>#N/A</v>
      </c>
      <c r="AN73" t="e">
        <f t="shared" si="23"/>
        <v>#N/A</v>
      </c>
      <c r="AO73" t="e">
        <f t="shared" si="24"/>
        <v>#N/A</v>
      </c>
      <c r="AP73" t="e">
        <f t="shared" si="25"/>
        <v>#N/A</v>
      </c>
      <c r="AQ73" t="e">
        <f t="shared" si="26"/>
        <v>#REF!</v>
      </c>
      <c r="AR73" t="e">
        <f t="shared" si="27"/>
        <v>#REF!</v>
      </c>
      <c r="AS73" t="e">
        <f t="shared" si="28"/>
        <v>#REF!</v>
      </c>
      <c r="AT73" t="e">
        <f t="shared" si="29"/>
        <v>#REF!</v>
      </c>
      <c r="AU73" t="e">
        <f t="shared" si="30"/>
        <v>#REF!</v>
      </c>
      <c r="AW73" t="e">
        <f t="shared" si="31"/>
        <v>#N/A</v>
      </c>
      <c r="AX73" t="e">
        <f t="shared" si="32"/>
        <v>#N/A</v>
      </c>
      <c r="AY73" t="e">
        <f t="shared" si="33"/>
        <v>#N/A</v>
      </c>
      <c r="AZ73" t="e">
        <f t="shared" si="34"/>
        <v>#N/A</v>
      </c>
      <c r="BA73" t="e">
        <f t="shared" si="35"/>
        <v>#N/A</v>
      </c>
      <c r="BB73" t="e">
        <f t="shared" si="36"/>
        <v>#REF!</v>
      </c>
      <c r="BC73" t="e">
        <f t="shared" si="37"/>
        <v>#REF!</v>
      </c>
      <c r="BD73" t="e">
        <f t="shared" si="38"/>
        <v>#REF!</v>
      </c>
      <c r="BE73" t="e">
        <f t="shared" si="39"/>
        <v>#REF!</v>
      </c>
      <c r="BF73" t="e">
        <f t="shared" si="40"/>
        <v>#REF!</v>
      </c>
      <c r="BH73" t="e">
        <f t="shared" si="41"/>
        <v>#N/A</v>
      </c>
      <c r="BI73" t="e">
        <f t="shared" si="42"/>
        <v>#N/A</v>
      </c>
      <c r="BJ73" t="e">
        <f t="shared" si="43"/>
        <v>#N/A</v>
      </c>
      <c r="BK73" t="e">
        <f t="shared" si="44"/>
        <v>#N/A</v>
      </c>
      <c r="BL73" t="e">
        <f t="shared" si="45"/>
        <v>#N/A</v>
      </c>
      <c r="BM73" t="e">
        <f t="shared" si="46"/>
        <v>#REF!</v>
      </c>
      <c r="BN73" t="e">
        <f t="shared" si="47"/>
        <v>#REF!</v>
      </c>
      <c r="BO73" t="e">
        <f t="shared" si="48"/>
        <v>#REF!</v>
      </c>
      <c r="BP73" t="e">
        <f t="shared" si="49"/>
        <v>#REF!</v>
      </c>
      <c r="BQ73" t="e">
        <f t="shared" si="50"/>
        <v>#REF!</v>
      </c>
      <c r="BS73">
        <v>0</v>
      </c>
      <c r="BT73">
        <v>0</v>
      </c>
      <c r="BU73">
        <v>0</v>
      </c>
      <c r="BV73">
        <v>0</v>
      </c>
      <c r="BW73">
        <v>0</v>
      </c>
      <c r="BX73">
        <v>0</v>
      </c>
      <c r="BY73">
        <v>0</v>
      </c>
      <c r="BZ73">
        <v>0</v>
      </c>
      <c r="CA73">
        <v>0</v>
      </c>
      <c r="CB73">
        <v>0</v>
      </c>
    </row>
  </sheetData>
  <mergeCells count="5">
    <mergeCell ref="C43:D43"/>
    <mergeCell ref="C48:D48"/>
    <mergeCell ref="C56:D56"/>
    <mergeCell ref="C60:D60"/>
    <mergeCell ref="C65:D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pane xSplit="4" ySplit="2" topLeftCell="E66" activePane="bottomRight" state="frozenSplit"/>
      <selection activeCell="E32" sqref="E32"/>
      <selection pane="topRight" activeCell="E1" sqref="E1"/>
      <selection pane="bottomLeft" activeCell="A3" sqref="A3"/>
      <selection pane="bottomRight" activeCell="E5" sqref="E5"/>
    </sheetView>
  </sheetViews>
  <sheetFormatPr defaultRowHeight="15" x14ac:dyDescent="0.25"/>
  <cols>
    <col min="1" max="1" width="20.42578125" customWidth="1"/>
    <col min="2" max="2" width="6.42578125" customWidth="1"/>
    <col min="3" max="3" width="5.85546875" customWidth="1"/>
    <col min="4" max="4" width="54.42578125" customWidth="1"/>
    <col min="5" max="13" width="13.140625" bestFit="1" customWidth="1"/>
    <col min="14" max="14" width="14.140625" bestFit="1" customWidth="1"/>
  </cols>
  <sheetData>
    <row r="1" spans="1:14" ht="23.25" customHeight="1" x14ac:dyDescent="0.25">
      <c r="E1" s="6" t="s">
        <v>33</v>
      </c>
      <c r="F1" s="6" t="s">
        <v>34</v>
      </c>
      <c r="G1" s="6" t="s">
        <v>35</v>
      </c>
      <c r="H1" s="6" t="s">
        <v>36</v>
      </c>
      <c r="I1" s="6" t="s">
        <v>37</v>
      </c>
      <c r="J1" s="6" t="s">
        <v>38</v>
      </c>
      <c r="K1" s="6" t="s">
        <v>39</v>
      </c>
      <c r="L1" s="6" t="s">
        <v>40</v>
      </c>
      <c r="M1" s="6" t="s">
        <v>41</v>
      </c>
      <c r="N1" s="6" t="s">
        <v>42</v>
      </c>
    </row>
    <row r="2" spans="1:14" ht="59.25" customHeight="1" x14ac:dyDescent="0.25">
      <c r="E2" s="5"/>
      <c r="F2" s="5"/>
      <c r="G2" s="5"/>
      <c r="H2" s="5"/>
      <c r="I2" s="5"/>
      <c r="J2" s="5"/>
      <c r="K2" s="5"/>
      <c r="L2" s="5"/>
      <c r="M2" s="5"/>
      <c r="N2" s="5"/>
    </row>
    <row r="3" spans="1:14" ht="24" x14ac:dyDescent="0.25">
      <c r="A3" s="1" t="s">
        <v>5</v>
      </c>
      <c r="C3" s="7" t="s">
        <v>2</v>
      </c>
      <c r="D3" s="10" t="s">
        <v>0</v>
      </c>
      <c r="E3" s="16"/>
      <c r="F3" s="16"/>
      <c r="G3" s="16"/>
      <c r="H3" s="16"/>
      <c r="I3" s="16"/>
      <c r="J3" s="16"/>
      <c r="K3" s="16"/>
      <c r="L3" s="16"/>
      <c r="M3" s="16"/>
      <c r="N3" s="16"/>
    </row>
    <row r="4" spans="1:14" ht="36" x14ac:dyDescent="0.25">
      <c r="C4" s="6" t="s">
        <v>3</v>
      </c>
      <c r="D4" s="10" t="s">
        <v>1</v>
      </c>
      <c r="E4" s="16"/>
      <c r="F4" s="16"/>
      <c r="G4" s="16"/>
      <c r="H4" s="16"/>
      <c r="I4" s="16"/>
      <c r="J4" s="16"/>
      <c r="K4" s="16"/>
      <c r="L4" s="16"/>
      <c r="M4" s="16"/>
      <c r="N4" s="16"/>
    </row>
    <row r="5" spans="1:14" ht="22.5" x14ac:dyDescent="0.25">
      <c r="B5" s="2">
        <v>0.12</v>
      </c>
      <c r="D5" s="11" t="s">
        <v>4</v>
      </c>
      <c r="E5" s="16" t="e">
        <f>Oferty!#REF!</f>
        <v>#REF!</v>
      </c>
      <c r="F5" s="16" t="e">
        <f>Oferty!#REF!</f>
        <v>#REF!</v>
      </c>
      <c r="G5" s="16" t="e">
        <f>Oferty!#REF!</f>
        <v>#REF!</v>
      </c>
      <c r="H5" s="16" t="e">
        <f>Oferty!#REF!</f>
        <v>#REF!</v>
      </c>
      <c r="I5" s="16" t="e">
        <f>Oferty!#REF!</f>
        <v>#REF!</v>
      </c>
      <c r="J5" s="16" t="e">
        <f>Oferty!#REF!</f>
        <v>#REF!</v>
      </c>
      <c r="K5" s="16" t="e">
        <f>Oferty!#REF!</f>
        <v>#REF!</v>
      </c>
      <c r="L5" s="16" t="e">
        <f>Oferty!#REF!</f>
        <v>#REF!</v>
      </c>
      <c r="M5" s="16" t="e">
        <f>Oferty!#REF!</f>
        <v>#REF!</v>
      </c>
      <c r="N5" s="16" t="e">
        <f>Oferty!#REF!</f>
        <v>#REF!</v>
      </c>
    </row>
    <row r="6" spans="1:14" ht="60.75" x14ac:dyDescent="0.25">
      <c r="A6" t="s">
        <v>6</v>
      </c>
      <c r="C6" s="6" t="s">
        <v>2</v>
      </c>
      <c r="D6" s="12" t="s">
        <v>64</v>
      </c>
      <c r="E6" s="16"/>
      <c r="F6" s="16"/>
      <c r="G6" s="16"/>
      <c r="H6" s="16"/>
      <c r="I6" s="16"/>
      <c r="J6" s="16"/>
      <c r="K6" s="16"/>
      <c r="L6" s="16"/>
      <c r="M6" s="16"/>
      <c r="N6" s="16"/>
    </row>
    <row r="7" spans="1:14" ht="36.75" x14ac:dyDescent="0.25">
      <c r="C7" s="6" t="s">
        <v>3</v>
      </c>
      <c r="D7" s="12" t="s">
        <v>7</v>
      </c>
      <c r="E7" s="16"/>
      <c r="F7" s="16"/>
      <c r="G7" s="16"/>
      <c r="H7" s="16"/>
      <c r="I7" s="16"/>
      <c r="J7" s="16"/>
      <c r="K7" s="16"/>
      <c r="L7" s="16"/>
      <c r="M7" s="16"/>
      <c r="N7" s="16"/>
    </row>
    <row r="8" spans="1:14" ht="84.75" x14ac:dyDescent="0.25">
      <c r="C8" s="6" t="s">
        <v>9</v>
      </c>
      <c r="D8" s="12" t="s">
        <v>65</v>
      </c>
      <c r="E8" s="16"/>
      <c r="F8" s="16"/>
      <c r="G8" s="16"/>
      <c r="H8" s="16"/>
      <c r="I8" s="16"/>
      <c r="J8" s="16"/>
      <c r="K8" s="16"/>
      <c r="L8" s="16"/>
      <c r="M8" s="16"/>
      <c r="N8" s="16"/>
    </row>
    <row r="9" spans="1:14" ht="24.75" x14ac:dyDescent="0.25">
      <c r="C9" s="6" t="s">
        <v>10</v>
      </c>
      <c r="D9" s="12" t="s">
        <v>28</v>
      </c>
      <c r="E9" s="16"/>
      <c r="F9" s="16"/>
      <c r="G9" s="16"/>
      <c r="H9" s="16"/>
      <c r="I9" s="16"/>
      <c r="J9" s="16"/>
      <c r="K9" s="16"/>
      <c r="L9" s="16"/>
      <c r="M9" s="16"/>
      <c r="N9" s="16"/>
    </row>
    <row r="10" spans="1:14" x14ac:dyDescent="0.25">
      <c r="C10" s="6" t="s">
        <v>21</v>
      </c>
      <c r="D10" s="12" t="s">
        <v>8</v>
      </c>
      <c r="E10" s="16"/>
      <c r="F10" s="16"/>
      <c r="G10" s="16"/>
      <c r="H10" s="16"/>
      <c r="I10" s="16"/>
      <c r="J10" s="16"/>
      <c r="K10" s="16"/>
      <c r="L10" s="16"/>
      <c r="M10" s="16"/>
      <c r="N10" s="16"/>
    </row>
    <row r="11" spans="1:14" x14ac:dyDescent="0.25">
      <c r="B11" s="3">
        <v>0.19</v>
      </c>
      <c r="D11" s="8" t="s">
        <v>55</v>
      </c>
      <c r="E11" s="16" t="e">
        <f>Oferty!#REF!</f>
        <v>#REF!</v>
      </c>
      <c r="F11" s="16" t="e">
        <f>Oferty!#REF!</f>
        <v>#REF!</v>
      </c>
      <c r="G11" s="16" t="e">
        <f>Oferty!#REF!</f>
        <v>#REF!</v>
      </c>
      <c r="H11" s="16" t="e">
        <f>Oferty!#REF!</f>
        <v>#REF!</v>
      </c>
      <c r="I11" s="16" t="e">
        <f>Oferty!#REF!</f>
        <v>#REF!</v>
      </c>
      <c r="J11" s="16" t="e">
        <f>Oferty!#REF!</f>
        <v>#REF!</v>
      </c>
      <c r="K11" s="16" t="e">
        <f>Oferty!#REF!</f>
        <v>#REF!</v>
      </c>
      <c r="L11" s="16" t="e">
        <f>Oferty!#REF!</f>
        <v>#REF!</v>
      </c>
      <c r="M11" s="16" t="e">
        <f>Oferty!#REF!</f>
        <v>#REF!</v>
      </c>
      <c r="N11" s="16" t="e">
        <f>Oferty!#REF!</f>
        <v>#REF!</v>
      </c>
    </row>
    <row r="12" spans="1:14" ht="96.75" x14ac:dyDescent="0.25">
      <c r="A12" t="s">
        <v>11</v>
      </c>
      <c r="C12" s="6" t="s">
        <v>2</v>
      </c>
      <c r="D12" s="12" t="s">
        <v>12</v>
      </c>
      <c r="E12" s="16"/>
      <c r="F12" s="16"/>
      <c r="G12" s="16"/>
      <c r="H12" s="16"/>
      <c r="I12" s="16"/>
      <c r="J12" s="16"/>
      <c r="K12" s="16"/>
      <c r="L12" s="16"/>
      <c r="M12" s="16"/>
      <c r="N12" s="16"/>
    </row>
    <row r="13" spans="1:14" ht="36.75" x14ac:dyDescent="0.25">
      <c r="C13" s="6" t="s">
        <v>3</v>
      </c>
      <c r="D13" s="12" t="s">
        <v>13</v>
      </c>
      <c r="E13" s="16"/>
      <c r="F13" s="16"/>
      <c r="G13" s="16"/>
      <c r="H13" s="16"/>
      <c r="I13" s="16"/>
      <c r="J13" s="16"/>
      <c r="K13" s="16"/>
      <c r="L13" s="16"/>
      <c r="M13" s="16"/>
      <c r="N13" s="16"/>
    </row>
    <row r="14" spans="1:14" x14ac:dyDescent="0.25">
      <c r="C14" s="6" t="s">
        <v>9</v>
      </c>
      <c r="D14" s="12" t="s">
        <v>31</v>
      </c>
      <c r="E14" s="16"/>
      <c r="F14" s="16"/>
      <c r="G14" s="16"/>
      <c r="H14" s="16"/>
      <c r="I14" s="16"/>
      <c r="J14" s="16"/>
      <c r="K14" s="16"/>
      <c r="L14" s="16"/>
      <c r="M14" s="16"/>
      <c r="N14" s="16"/>
    </row>
    <row r="15" spans="1:14" ht="36.75" x14ac:dyDescent="0.25">
      <c r="C15" s="6" t="s">
        <v>10</v>
      </c>
      <c r="D15" s="12" t="s">
        <v>30</v>
      </c>
      <c r="E15" s="16"/>
      <c r="F15" s="16"/>
      <c r="G15" s="16"/>
      <c r="H15" s="16"/>
      <c r="I15" s="16"/>
      <c r="J15" s="16"/>
      <c r="K15" s="16"/>
      <c r="L15" s="16"/>
      <c r="M15" s="16"/>
      <c r="N15" s="16"/>
    </row>
    <row r="16" spans="1:14" x14ac:dyDescent="0.25">
      <c r="C16" s="6" t="s">
        <v>21</v>
      </c>
      <c r="D16" s="12" t="s">
        <v>59</v>
      </c>
      <c r="E16" s="16"/>
      <c r="F16" s="16"/>
      <c r="G16" s="16"/>
      <c r="H16" s="16"/>
      <c r="I16" s="16"/>
      <c r="J16" s="16"/>
      <c r="K16" s="16"/>
      <c r="L16" s="16"/>
      <c r="M16" s="16"/>
      <c r="N16" s="16"/>
    </row>
    <row r="17" spans="1:14" ht="48.75" x14ac:dyDescent="0.25">
      <c r="C17" s="6" t="s">
        <v>56</v>
      </c>
      <c r="D17" s="12" t="s">
        <v>60</v>
      </c>
      <c r="E17" s="16"/>
      <c r="F17" s="16"/>
      <c r="G17" s="16"/>
      <c r="H17" s="16"/>
      <c r="I17" s="16"/>
      <c r="J17" s="16"/>
      <c r="K17" s="16"/>
      <c r="L17" s="16"/>
      <c r="M17" s="16"/>
      <c r="N17" s="16"/>
    </row>
    <row r="18" spans="1:14" ht="24.75" x14ac:dyDescent="0.25">
      <c r="C18" s="6" t="s">
        <v>57</v>
      </c>
      <c r="D18" s="12" t="s">
        <v>61</v>
      </c>
      <c r="E18" s="16"/>
      <c r="F18" s="16"/>
      <c r="G18" s="16"/>
      <c r="H18" s="16"/>
      <c r="I18" s="16"/>
      <c r="J18" s="16"/>
      <c r="K18" s="16"/>
      <c r="L18" s="16"/>
      <c r="M18" s="16"/>
      <c r="N18" s="16"/>
    </row>
    <row r="19" spans="1:14" ht="24.75" x14ac:dyDescent="0.25">
      <c r="C19" s="6" t="s">
        <v>58</v>
      </c>
      <c r="D19" s="12" t="s">
        <v>63</v>
      </c>
      <c r="E19" s="16"/>
      <c r="F19" s="16"/>
      <c r="G19" s="16"/>
      <c r="H19" s="16"/>
      <c r="I19" s="16"/>
      <c r="J19" s="16"/>
      <c r="K19" s="16"/>
      <c r="L19" s="16"/>
      <c r="M19" s="16"/>
      <c r="N19" s="16"/>
    </row>
    <row r="20" spans="1:14" x14ac:dyDescent="0.25">
      <c r="B20" s="3">
        <v>0.08</v>
      </c>
      <c r="D20" s="15" t="s">
        <v>62</v>
      </c>
      <c r="E20" s="16" t="e">
        <f>Oferty!#REF!</f>
        <v>#REF!</v>
      </c>
      <c r="F20" s="16" t="e">
        <f>Oferty!#REF!</f>
        <v>#REF!</v>
      </c>
      <c r="G20" s="16" t="e">
        <f>Oferty!#REF!</f>
        <v>#REF!</v>
      </c>
      <c r="H20" s="16" t="e">
        <f>Oferty!#REF!</f>
        <v>#REF!</v>
      </c>
      <c r="I20" s="16" t="e">
        <f>Oferty!#REF!</f>
        <v>#REF!</v>
      </c>
      <c r="J20" s="16" t="e">
        <f>Oferty!#REF!</f>
        <v>#REF!</v>
      </c>
      <c r="K20" s="16" t="e">
        <f>Oferty!#REF!</f>
        <v>#REF!</v>
      </c>
      <c r="L20" s="16" t="e">
        <f>Oferty!#REF!</f>
        <v>#REF!</v>
      </c>
      <c r="M20" s="16" t="e">
        <f>Oferty!#REF!</f>
        <v>#REF!</v>
      </c>
      <c r="N20" s="16" t="e">
        <f>Oferty!#REF!</f>
        <v>#REF!</v>
      </c>
    </row>
    <row r="21" spans="1:14" x14ac:dyDescent="0.25">
      <c r="A21" t="s">
        <v>16</v>
      </c>
      <c r="C21" s="6" t="s">
        <v>2</v>
      </c>
      <c r="D21" s="10" t="s">
        <v>14</v>
      </c>
      <c r="E21" s="16"/>
      <c r="F21" s="16"/>
      <c r="G21" s="16"/>
      <c r="H21" s="16"/>
      <c r="I21" s="16"/>
      <c r="J21" s="16"/>
      <c r="K21" s="16"/>
      <c r="L21" s="16"/>
      <c r="M21" s="16"/>
      <c r="N21" s="16"/>
    </row>
    <row r="22" spans="1:14" ht="84" x14ac:dyDescent="0.25">
      <c r="C22" s="6" t="s">
        <v>3</v>
      </c>
      <c r="D22" s="10" t="s">
        <v>66</v>
      </c>
      <c r="E22" s="16"/>
      <c r="F22" s="16"/>
      <c r="G22" s="16"/>
      <c r="H22" s="16"/>
      <c r="I22" s="16"/>
      <c r="J22" s="16"/>
      <c r="K22" s="16"/>
      <c r="L22" s="16"/>
      <c r="M22" s="16"/>
      <c r="N22" s="16"/>
    </row>
    <row r="23" spans="1:14" ht="48" x14ac:dyDescent="0.25">
      <c r="C23" s="6" t="s">
        <v>9</v>
      </c>
      <c r="D23" s="10" t="s">
        <v>67</v>
      </c>
      <c r="E23" s="16"/>
      <c r="F23" s="16"/>
      <c r="G23" s="16"/>
      <c r="H23" s="16"/>
      <c r="I23" s="16"/>
      <c r="J23" s="16"/>
      <c r="K23" s="16"/>
      <c r="L23" s="16"/>
      <c r="M23" s="16"/>
      <c r="N23" s="16"/>
    </row>
    <row r="24" spans="1:14" x14ac:dyDescent="0.25">
      <c r="B24" s="3">
        <v>0.08</v>
      </c>
      <c r="D24" s="13" t="s">
        <v>15</v>
      </c>
      <c r="E24" s="16" t="e">
        <f>Oferty!#REF!</f>
        <v>#REF!</v>
      </c>
      <c r="F24" s="16" t="e">
        <f>Oferty!#REF!</f>
        <v>#REF!</v>
      </c>
      <c r="G24" s="16" t="e">
        <f>Oferty!#REF!</f>
        <v>#REF!</v>
      </c>
      <c r="H24" s="16" t="e">
        <f>Oferty!#REF!</f>
        <v>#REF!</v>
      </c>
      <c r="I24" s="16" t="e">
        <f>Oferty!#REF!</f>
        <v>#REF!</v>
      </c>
      <c r="J24" s="16" t="e">
        <f>Oferty!#REF!</f>
        <v>#REF!</v>
      </c>
      <c r="K24" s="16" t="e">
        <f>Oferty!#REF!</f>
        <v>#REF!</v>
      </c>
      <c r="L24" s="16" t="e">
        <f>Oferty!#REF!</f>
        <v>#REF!</v>
      </c>
      <c r="M24" s="16" t="e">
        <f>Oferty!#REF!</f>
        <v>#REF!</v>
      </c>
      <c r="N24" s="16" t="e">
        <f>Oferty!#REF!</f>
        <v>#REF!</v>
      </c>
    </row>
    <row r="25" spans="1:14" ht="96" x14ac:dyDescent="0.25">
      <c r="A25" t="s">
        <v>19</v>
      </c>
      <c r="C25" s="6" t="s">
        <v>2</v>
      </c>
      <c r="D25" s="14" t="s">
        <v>68</v>
      </c>
      <c r="E25" s="16"/>
      <c r="F25" s="16"/>
      <c r="G25" s="16"/>
      <c r="H25" s="16"/>
      <c r="I25" s="16"/>
      <c r="J25" s="16"/>
      <c r="K25" s="16"/>
      <c r="L25" s="16"/>
      <c r="M25" s="16"/>
      <c r="N25" s="16"/>
    </row>
    <row r="26" spans="1:14" ht="48" x14ac:dyDescent="0.25">
      <c r="C26" s="6" t="s">
        <v>3</v>
      </c>
      <c r="D26" s="14" t="s">
        <v>17</v>
      </c>
      <c r="E26" s="16"/>
      <c r="F26" s="16"/>
      <c r="G26" s="16"/>
      <c r="H26" s="16"/>
      <c r="I26" s="16"/>
      <c r="J26" s="16"/>
      <c r="K26" s="16"/>
      <c r="L26" s="16"/>
      <c r="M26" s="16"/>
      <c r="N26" s="16"/>
    </row>
    <row r="27" spans="1:14" ht="108" x14ac:dyDescent="0.25">
      <c r="C27" s="6" t="s">
        <v>9</v>
      </c>
      <c r="D27" s="10" t="s">
        <v>69</v>
      </c>
      <c r="E27" s="16"/>
      <c r="F27" s="16"/>
      <c r="G27" s="16"/>
      <c r="H27" s="16"/>
      <c r="I27" s="16"/>
      <c r="J27" s="16"/>
      <c r="K27" s="16"/>
      <c r="L27" s="16"/>
      <c r="M27" s="16"/>
      <c r="N27" s="16"/>
    </row>
    <row r="28" spans="1:14" ht="60" x14ac:dyDescent="0.25">
      <c r="C28" s="6" t="s">
        <v>10</v>
      </c>
      <c r="D28" s="10" t="s">
        <v>70</v>
      </c>
      <c r="E28" s="16"/>
      <c r="F28" s="16"/>
      <c r="G28" s="16"/>
      <c r="H28" s="16"/>
      <c r="I28" s="16"/>
      <c r="J28" s="16"/>
      <c r="K28" s="16"/>
      <c r="L28" s="16"/>
      <c r="M28" s="16"/>
      <c r="N28" s="16"/>
    </row>
    <row r="29" spans="1:14" x14ac:dyDescent="0.25">
      <c r="C29" s="6" t="s">
        <v>21</v>
      </c>
      <c r="D29" s="40" t="s">
        <v>18</v>
      </c>
      <c r="E29" s="16"/>
      <c r="F29" s="16"/>
      <c r="G29" s="16"/>
      <c r="H29" s="16"/>
      <c r="I29" s="16"/>
      <c r="J29" s="16"/>
      <c r="K29" s="16"/>
      <c r="L29" s="16"/>
      <c r="M29" s="16"/>
      <c r="N29" s="16"/>
    </row>
    <row r="30" spans="1:14" x14ac:dyDescent="0.25">
      <c r="B30" s="3">
        <v>0.14000000000000001</v>
      </c>
      <c r="D30" s="13" t="s">
        <v>71</v>
      </c>
      <c r="E30" s="16" t="e">
        <f>Oferty!#REF!</f>
        <v>#REF!</v>
      </c>
      <c r="F30" s="16" t="e">
        <f>Oferty!#REF!</f>
        <v>#REF!</v>
      </c>
      <c r="G30" s="16" t="e">
        <f>Oferty!#REF!</f>
        <v>#REF!</v>
      </c>
      <c r="H30" s="16" t="e">
        <f>Oferty!#REF!</f>
        <v>#REF!</v>
      </c>
      <c r="I30" s="16" t="e">
        <f>Oferty!#REF!</f>
        <v>#REF!</v>
      </c>
      <c r="J30" s="16" t="e">
        <f>Oferty!#REF!</f>
        <v>#REF!</v>
      </c>
      <c r="K30" s="16" t="e">
        <f>Oferty!#REF!</f>
        <v>#REF!</v>
      </c>
      <c r="L30" s="16" t="e">
        <f>Oferty!#REF!</f>
        <v>#REF!</v>
      </c>
      <c r="M30" s="16" t="e">
        <f>Oferty!#REF!</f>
        <v>#REF!</v>
      </c>
      <c r="N30" s="16" t="e">
        <f>Oferty!#REF!</f>
        <v>#REF!</v>
      </c>
    </row>
    <row r="31" spans="1:14" ht="60" x14ac:dyDescent="0.25">
      <c r="A31" t="s">
        <v>54</v>
      </c>
      <c r="C31" s="6" t="s">
        <v>2</v>
      </c>
      <c r="D31" s="10" t="s">
        <v>72</v>
      </c>
      <c r="E31" s="16"/>
      <c r="F31" s="16"/>
      <c r="G31" s="16"/>
      <c r="H31" s="16"/>
      <c r="I31" s="16"/>
      <c r="J31" s="16"/>
      <c r="K31" s="16"/>
      <c r="L31" s="16"/>
      <c r="M31" s="16"/>
      <c r="N31" s="16"/>
    </row>
    <row r="32" spans="1:14" ht="132" x14ac:dyDescent="0.25">
      <c r="C32" s="6" t="s">
        <v>3</v>
      </c>
      <c r="D32" s="10" t="s">
        <v>73</v>
      </c>
      <c r="E32" s="16"/>
      <c r="F32" s="16"/>
      <c r="G32" s="16"/>
      <c r="H32" s="16"/>
      <c r="I32" s="16"/>
      <c r="J32" s="16"/>
      <c r="K32" s="16"/>
      <c r="L32" s="16"/>
      <c r="M32" s="16"/>
      <c r="N32" s="16"/>
    </row>
    <row r="33" spans="1:14" ht="60" x14ac:dyDescent="0.25">
      <c r="C33" s="6" t="s">
        <v>9</v>
      </c>
      <c r="D33" s="10" t="s">
        <v>74</v>
      </c>
      <c r="E33" s="16"/>
      <c r="F33" s="16"/>
      <c r="G33" s="16"/>
      <c r="H33" s="16"/>
      <c r="I33" s="16"/>
      <c r="J33" s="16"/>
      <c r="K33" s="16"/>
      <c r="L33" s="16"/>
      <c r="M33" s="16"/>
      <c r="N33" s="16"/>
    </row>
    <row r="34" spans="1:14" ht="36" x14ac:dyDescent="0.25">
      <c r="C34" s="6" t="s">
        <v>10</v>
      </c>
      <c r="D34" s="10" t="s">
        <v>20</v>
      </c>
      <c r="E34" s="16"/>
      <c r="F34" s="16"/>
      <c r="G34" s="16"/>
      <c r="H34" s="16"/>
      <c r="I34" s="16"/>
      <c r="J34" s="16"/>
      <c r="K34" s="16"/>
      <c r="L34" s="16"/>
      <c r="M34" s="16"/>
      <c r="N34" s="16"/>
    </row>
    <row r="35" spans="1:14" ht="24" x14ac:dyDescent="0.25">
      <c r="C35" s="6" t="s">
        <v>21</v>
      </c>
      <c r="D35" s="10" t="s">
        <v>29</v>
      </c>
      <c r="E35" s="16"/>
      <c r="F35" s="16"/>
      <c r="G35" s="16"/>
      <c r="H35" s="16"/>
      <c r="I35" s="16"/>
      <c r="J35" s="16"/>
      <c r="K35" s="16"/>
      <c r="L35" s="16"/>
      <c r="M35" s="16"/>
      <c r="N35" s="16"/>
    </row>
    <row r="36" spans="1:14" ht="72" x14ac:dyDescent="0.25">
      <c r="C36" s="6" t="s">
        <v>56</v>
      </c>
      <c r="D36" s="10" t="s">
        <v>75</v>
      </c>
      <c r="E36" s="16"/>
      <c r="F36" s="16"/>
      <c r="G36" s="16"/>
      <c r="H36" s="16"/>
      <c r="I36" s="16"/>
      <c r="J36" s="16"/>
      <c r="K36" s="16"/>
      <c r="L36" s="16"/>
      <c r="M36" s="16"/>
      <c r="N36" s="16"/>
    </row>
    <row r="37" spans="1:14" x14ac:dyDescent="0.25">
      <c r="B37" s="3">
        <v>0.09</v>
      </c>
      <c r="D37" s="13" t="s">
        <v>76</v>
      </c>
      <c r="E37" s="16" t="e">
        <f>Oferty!#REF!</f>
        <v>#REF!</v>
      </c>
      <c r="F37" s="16" t="e">
        <f>Oferty!#REF!</f>
        <v>#REF!</v>
      </c>
      <c r="G37" s="16" t="e">
        <f>Oferty!#REF!</f>
        <v>#REF!</v>
      </c>
      <c r="H37" s="16" t="e">
        <f>Oferty!#REF!</f>
        <v>#REF!</v>
      </c>
      <c r="I37" s="16" t="e">
        <f>Oferty!#REF!</f>
        <v>#REF!</v>
      </c>
      <c r="J37" s="16" t="e">
        <f>Oferty!#REF!</f>
        <v>#REF!</v>
      </c>
      <c r="K37" s="16" t="e">
        <f>Oferty!#REF!</f>
        <v>#REF!</v>
      </c>
      <c r="L37" s="16" t="e">
        <f>Oferty!#REF!</f>
        <v>#REF!</v>
      </c>
      <c r="M37" s="16" t="e">
        <f>Oferty!#REF!</f>
        <v>#REF!</v>
      </c>
      <c r="N37" s="16" t="e">
        <f>Oferty!#REF!</f>
        <v>#REF!</v>
      </c>
    </row>
    <row r="38" spans="1:14" ht="24" customHeight="1" x14ac:dyDescent="0.25">
      <c r="A38" s="4" t="s">
        <v>32</v>
      </c>
      <c r="C38" s="200" t="s">
        <v>22</v>
      </c>
      <c r="D38" s="201"/>
      <c r="E38" s="18" t="e">
        <f t="shared" ref="E38:N38" si="0">SUM(E39:E68)</f>
        <v>#N/A</v>
      </c>
      <c r="F38" s="18" t="e">
        <f t="shared" si="0"/>
        <v>#N/A</v>
      </c>
      <c r="G38" s="18" t="e">
        <f t="shared" si="0"/>
        <v>#N/A</v>
      </c>
      <c r="H38" s="18" t="e">
        <f t="shared" si="0"/>
        <v>#N/A</v>
      </c>
      <c r="I38" s="18" t="e">
        <f t="shared" si="0"/>
        <v>#N/A</v>
      </c>
      <c r="J38" s="18" t="e">
        <f t="shared" si="0"/>
        <v>#REF!</v>
      </c>
      <c r="K38" s="18" t="e">
        <f t="shared" si="0"/>
        <v>#REF!</v>
      </c>
      <c r="L38" s="18" t="e">
        <f t="shared" si="0"/>
        <v>#REF!</v>
      </c>
      <c r="M38" s="18" t="e">
        <f t="shared" si="0"/>
        <v>#REF!</v>
      </c>
      <c r="N38" s="18" t="e">
        <f t="shared" si="0"/>
        <v>#REF!</v>
      </c>
    </row>
    <row r="39" spans="1:14" ht="36" x14ac:dyDescent="0.25">
      <c r="C39" s="9">
        <v>1</v>
      </c>
      <c r="D39" s="10" t="s">
        <v>23</v>
      </c>
      <c r="E39" s="19">
        <f>'Przeliczenie CAD'!AA44+'Przeliczenie CAD'!AL44+'Przeliczenie CAD'!AW44+'Przeliczenie CAD'!BH44+'Przeliczenie CAD'!BS44</f>
        <v>0</v>
      </c>
      <c r="F39" s="19">
        <f>'Przeliczenie CAD'!AB44+'Przeliczenie CAD'!AM44+'Przeliczenie CAD'!AX44+'Przeliczenie CAD'!BI44+'Przeliczenie CAD'!BT44</f>
        <v>0</v>
      </c>
      <c r="G39" s="19" t="e">
        <f>'Przeliczenie CAD'!AC44+'Przeliczenie CAD'!AN44+'Przeliczenie CAD'!AY44+'Przeliczenie CAD'!BJ44+'Przeliczenie CAD'!BU44</f>
        <v>#N/A</v>
      </c>
      <c r="H39" s="19" t="e">
        <f>'Przeliczenie CAD'!AD44+'Przeliczenie CAD'!AO44+'Przeliczenie CAD'!AZ44+'Przeliczenie CAD'!BK44+'Przeliczenie CAD'!BV44</f>
        <v>#N/A</v>
      </c>
      <c r="I39" s="19" t="e">
        <f>'Przeliczenie CAD'!AE44+'Przeliczenie CAD'!AP44+'Przeliczenie CAD'!BA44+'Przeliczenie CAD'!BL44+'Przeliczenie CAD'!BW44</f>
        <v>#N/A</v>
      </c>
      <c r="J39" s="19" t="e">
        <f>'Przeliczenie CAD'!AF44+'Przeliczenie CAD'!AQ44+'Przeliczenie CAD'!BB44+'Przeliczenie CAD'!BM44+'Przeliczenie CAD'!BX44</f>
        <v>#REF!</v>
      </c>
      <c r="K39" s="19" t="e">
        <f>'Przeliczenie CAD'!AG44+'Przeliczenie CAD'!AR44+'Przeliczenie CAD'!BC44+'Przeliczenie CAD'!BN44+'Przeliczenie CAD'!BY44</f>
        <v>#REF!</v>
      </c>
      <c r="L39" s="19" t="e">
        <f>'Przeliczenie CAD'!AH44+'Przeliczenie CAD'!AS44+'Przeliczenie CAD'!BD44+'Przeliczenie CAD'!BO44+'Przeliczenie CAD'!BZ44</f>
        <v>#REF!</v>
      </c>
      <c r="M39" s="19" t="e">
        <f>'Przeliczenie CAD'!AI44+'Przeliczenie CAD'!AT44+'Przeliczenie CAD'!BE44+'Przeliczenie CAD'!BP44+'Przeliczenie CAD'!CA44</f>
        <v>#REF!</v>
      </c>
      <c r="N39" s="19" t="e">
        <f>'Przeliczenie CAD'!AJ44+'Przeliczenie CAD'!AU44+'Przeliczenie CAD'!BF44+'Przeliczenie CAD'!BQ44+'Przeliczenie CAD'!CB44</f>
        <v>#REF!</v>
      </c>
    </row>
    <row r="40" spans="1:14" ht="72" x14ac:dyDescent="0.25">
      <c r="C40" s="9">
        <v>2</v>
      </c>
      <c r="D40" s="10" t="s">
        <v>111</v>
      </c>
      <c r="E40" s="19">
        <f>'Przeliczenie CAD'!AA45+'Przeliczenie CAD'!AL45+'Przeliczenie CAD'!AW45+'Przeliczenie CAD'!BH45+'Przeliczenie CAD'!BS45</f>
        <v>0</v>
      </c>
      <c r="F40" s="19">
        <f>'Przeliczenie CAD'!AB45+'Przeliczenie CAD'!AM45+'Przeliczenie CAD'!AX45+'Przeliczenie CAD'!BI45+'Przeliczenie CAD'!BT45</f>
        <v>0</v>
      </c>
      <c r="G40" s="19" t="e">
        <f>'Przeliczenie CAD'!AC45+'Przeliczenie CAD'!AN45+'Przeliczenie CAD'!AY45+'Przeliczenie CAD'!BJ45+'Przeliczenie CAD'!BU45</f>
        <v>#N/A</v>
      </c>
      <c r="H40" s="19" t="e">
        <f>'Przeliczenie CAD'!AD45+'Przeliczenie CAD'!AO45+'Przeliczenie CAD'!AZ45+'Przeliczenie CAD'!BK45+'Przeliczenie CAD'!BV45</f>
        <v>#N/A</v>
      </c>
      <c r="I40" s="19" t="e">
        <f>'Przeliczenie CAD'!AE45+'Przeliczenie CAD'!AP45+'Przeliczenie CAD'!BA45+'Przeliczenie CAD'!BL45+'Przeliczenie CAD'!BW45</f>
        <v>#N/A</v>
      </c>
      <c r="J40" s="19" t="e">
        <f>'Przeliczenie CAD'!AF45+'Przeliczenie CAD'!AQ45+'Przeliczenie CAD'!BB45+'Przeliczenie CAD'!BM45+'Przeliczenie CAD'!BX45</f>
        <v>#REF!</v>
      </c>
      <c r="K40" s="19" t="e">
        <f>'Przeliczenie CAD'!AG45+'Przeliczenie CAD'!AR45+'Przeliczenie CAD'!BC45+'Przeliczenie CAD'!BN45+'Przeliczenie CAD'!BY45</f>
        <v>#REF!</v>
      </c>
      <c r="L40" s="19" t="e">
        <f>'Przeliczenie CAD'!AH45+'Przeliczenie CAD'!AS45+'Przeliczenie CAD'!BD45+'Przeliczenie CAD'!BO45+'Przeliczenie CAD'!BZ45</f>
        <v>#REF!</v>
      </c>
      <c r="M40" s="19" t="e">
        <f>'Przeliczenie CAD'!AI45+'Przeliczenie CAD'!AT45+'Przeliczenie CAD'!BE45+'Przeliczenie CAD'!BP45+'Przeliczenie CAD'!CA45</f>
        <v>#REF!</v>
      </c>
      <c r="N40" s="19" t="e">
        <f>'Przeliczenie CAD'!AJ45+'Przeliczenie CAD'!AU45+'Przeliczenie CAD'!BF45+'Przeliczenie CAD'!BQ45+'Przeliczenie CAD'!CB45</f>
        <v>#REF!</v>
      </c>
    </row>
    <row r="41" spans="1:14" ht="48" x14ac:dyDescent="0.25">
      <c r="C41" s="9">
        <v>3</v>
      </c>
      <c r="D41" s="10" t="s">
        <v>112</v>
      </c>
      <c r="E41" s="19">
        <f>'Przeliczenie CAD'!AA46+'Przeliczenie CAD'!AL46+'Przeliczenie CAD'!AW46+'Przeliczenie CAD'!BH46+'Przeliczenie CAD'!BS46</f>
        <v>0</v>
      </c>
      <c r="F41" s="19">
        <f>'Przeliczenie CAD'!AB46+'Przeliczenie CAD'!AM46+'Przeliczenie CAD'!AX46+'Przeliczenie CAD'!BI46+'Przeliczenie CAD'!BT46</f>
        <v>0</v>
      </c>
      <c r="G41" s="19" t="e">
        <f>'Przeliczenie CAD'!AC46+'Przeliczenie CAD'!AN46+'Przeliczenie CAD'!AY46+'Przeliczenie CAD'!BJ46+'Przeliczenie CAD'!BU46</f>
        <v>#N/A</v>
      </c>
      <c r="H41" s="19" t="e">
        <f>'Przeliczenie CAD'!AD46+'Przeliczenie CAD'!AO46+'Przeliczenie CAD'!AZ46+'Przeliczenie CAD'!BK46+'Przeliczenie CAD'!BV46</f>
        <v>#N/A</v>
      </c>
      <c r="I41" s="19" t="e">
        <f>'Przeliczenie CAD'!AE46+'Przeliczenie CAD'!AP46+'Przeliczenie CAD'!BA46+'Przeliczenie CAD'!BL46+'Przeliczenie CAD'!BW46</f>
        <v>#N/A</v>
      </c>
      <c r="J41" s="19" t="e">
        <f>'Przeliczenie CAD'!AF46+'Przeliczenie CAD'!AQ46+'Przeliczenie CAD'!BB46+'Przeliczenie CAD'!BM46+'Przeliczenie CAD'!BX46</f>
        <v>#REF!</v>
      </c>
      <c r="K41" s="19" t="e">
        <f>'Przeliczenie CAD'!AG46+'Przeliczenie CAD'!AR46+'Przeliczenie CAD'!BC46+'Przeliczenie CAD'!BN46+'Przeliczenie CAD'!BY46</f>
        <v>#REF!</v>
      </c>
      <c r="L41" s="19" t="e">
        <f>'Przeliczenie CAD'!AH46+'Przeliczenie CAD'!AS46+'Przeliczenie CAD'!BD46+'Przeliczenie CAD'!BO46+'Przeliczenie CAD'!BZ46</f>
        <v>#REF!</v>
      </c>
      <c r="M41" s="19" t="e">
        <f>'Przeliczenie CAD'!AI46+'Przeliczenie CAD'!AT46+'Przeliczenie CAD'!BE46+'Przeliczenie CAD'!BP46+'Przeliczenie CAD'!CA46</f>
        <v>#REF!</v>
      </c>
      <c r="N41" s="19" t="e">
        <f>'Przeliczenie CAD'!AJ46+'Przeliczenie CAD'!AU46+'Przeliczenie CAD'!BF46+'Przeliczenie CAD'!BQ46+'Przeliczenie CAD'!CB46</f>
        <v>#REF!</v>
      </c>
    </row>
    <row r="42" spans="1:14" ht="72" x14ac:dyDescent="0.25">
      <c r="C42" s="9">
        <v>4</v>
      </c>
      <c r="D42" s="10" t="s">
        <v>113</v>
      </c>
      <c r="E42" s="19">
        <f>'Przeliczenie CAD'!AA47+'Przeliczenie CAD'!AL47+'Przeliczenie CAD'!AW47+'Przeliczenie CAD'!BH47+'Przeliczenie CAD'!BS47</f>
        <v>0</v>
      </c>
      <c r="F42" s="19">
        <f>'Przeliczenie CAD'!AB47+'Przeliczenie CAD'!AM47+'Przeliczenie CAD'!AX47+'Przeliczenie CAD'!BI47+'Przeliczenie CAD'!BT47</f>
        <v>0</v>
      </c>
      <c r="G42" s="19" t="e">
        <f>'Przeliczenie CAD'!AC47+'Przeliczenie CAD'!AN47+'Przeliczenie CAD'!AY47+'Przeliczenie CAD'!BJ47+'Przeliczenie CAD'!BU47</f>
        <v>#N/A</v>
      </c>
      <c r="H42" s="19" t="e">
        <f>'Przeliczenie CAD'!AD47+'Przeliczenie CAD'!AO47+'Przeliczenie CAD'!AZ47+'Przeliczenie CAD'!BK47+'Przeliczenie CAD'!BV47</f>
        <v>#N/A</v>
      </c>
      <c r="I42" s="19" t="e">
        <f>'Przeliczenie CAD'!AE47+'Przeliczenie CAD'!AP47+'Przeliczenie CAD'!BA47+'Przeliczenie CAD'!BL47+'Przeliczenie CAD'!BW47</f>
        <v>#N/A</v>
      </c>
      <c r="J42" s="19" t="e">
        <f>'Przeliczenie CAD'!AF47+'Przeliczenie CAD'!AQ47+'Przeliczenie CAD'!BB47+'Przeliczenie CAD'!BM47+'Przeliczenie CAD'!BX47</f>
        <v>#REF!</v>
      </c>
      <c r="K42" s="19" t="e">
        <f>'Przeliczenie CAD'!AG47+'Przeliczenie CAD'!AR47+'Przeliczenie CAD'!BC47+'Przeliczenie CAD'!BN47+'Przeliczenie CAD'!BY47</f>
        <v>#REF!</v>
      </c>
      <c r="L42" s="19" t="e">
        <f>'Przeliczenie CAD'!AH47+'Przeliczenie CAD'!AS47+'Przeliczenie CAD'!BD47+'Przeliczenie CAD'!BO47+'Przeliczenie CAD'!BZ47</f>
        <v>#REF!</v>
      </c>
      <c r="M42" s="19" t="e">
        <f>'Przeliczenie CAD'!AI47+'Przeliczenie CAD'!AT47+'Przeliczenie CAD'!BE47+'Przeliczenie CAD'!BP47+'Przeliczenie CAD'!CA47</f>
        <v>#REF!</v>
      </c>
      <c r="N42" s="19" t="e">
        <f>'Przeliczenie CAD'!AJ47+'Przeliczenie CAD'!AU47+'Przeliczenie CAD'!BF47+'Przeliczenie CAD'!BQ47+'Przeliczenie CAD'!CB47</f>
        <v>#REF!</v>
      </c>
    </row>
    <row r="43" spans="1:14" x14ac:dyDescent="0.25">
      <c r="C43" s="202" t="s">
        <v>24</v>
      </c>
      <c r="D43" s="203"/>
      <c r="E43" s="19">
        <f>'Przeliczenie CAD'!AA48+'Przeliczenie CAD'!AL48+'Przeliczenie CAD'!AW48+'Przeliczenie CAD'!BH48+'Przeliczenie CAD'!BS48</f>
        <v>0</v>
      </c>
      <c r="F43" s="19">
        <f>'Przeliczenie CAD'!AB48+'Przeliczenie CAD'!AM48+'Przeliczenie CAD'!AX48+'Przeliczenie CAD'!BI48+'Przeliczenie CAD'!BT48</f>
        <v>0</v>
      </c>
      <c r="G43" s="19">
        <f>'Przeliczenie CAD'!AC48+'Przeliczenie CAD'!AN48+'Przeliczenie CAD'!AY48+'Przeliczenie CAD'!BJ48+'Przeliczenie CAD'!BU48</f>
        <v>0</v>
      </c>
      <c r="H43" s="19">
        <f>'Przeliczenie CAD'!AD48+'Przeliczenie CAD'!AO48+'Przeliczenie CAD'!AZ48+'Przeliczenie CAD'!BK48+'Przeliczenie CAD'!BV48</f>
        <v>0</v>
      </c>
      <c r="I43" s="19">
        <f>'Przeliczenie CAD'!AE48+'Przeliczenie CAD'!AP48+'Przeliczenie CAD'!BA48+'Przeliczenie CAD'!BL48+'Przeliczenie CAD'!BW48</f>
        <v>0</v>
      </c>
      <c r="J43" s="19">
        <f>'Przeliczenie CAD'!AF48+'Przeliczenie CAD'!AQ48+'Przeliczenie CAD'!BB48+'Przeliczenie CAD'!BM48+'Przeliczenie CAD'!BX48</f>
        <v>0</v>
      </c>
      <c r="K43" s="19">
        <f>'Przeliczenie CAD'!AG48+'Przeliczenie CAD'!AR48+'Przeliczenie CAD'!BC48+'Przeliczenie CAD'!BN48+'Przeliczenie CAD'!BY48</f>
        <v>0</v>
      </c>
      <c r="L43" s="19">
        <f>'Przeliczenie CAD'!AH48+'Przeliczenie CAD'!AS48+'Przeliczenie CAD'!BD48+'Przeliczenie CAD'!BO48+'Przeliczenie CAD'!BZ48</f>
        <v>0</v>
      </c>
      <c r="M43" s="19">
        <f>'Przeliczenie CAD'!AI48+'Przeliczenie CAD'!AT48+'Przeliczenie CAD'!BE48+'Przeliczenie CAD'!BP48+'Przeliczenie CAD'!CA48</f>
        <v>0</v>
      </c>
      <c r="N43" s="19">
        <f>'Przeliczenie CAD'!AJ48+'Przeliczenie CAD'!AU48+'Przeliczenie CAD'!BF48+'Przeliczenie CAD'!BQ48+'Przeliczenie CAD'!CB48</f>
        <v>0</v>
      </c>
    </row>
    <row r="44" spans="1:14" ht="60" x14ac:dyDescent="0.25">
      <c r="C44" s="9">
        <v>5</v>
      </c>
      <c r="D44" s="10" t="s">
        <v>77</v>
      </c>
      <c r="E44" s="19" t="e">
        <f>'Przeliczenie CAD'!AA49+'Przeliczenie CAD'!AL49+'Przeliczenie CAD'!AW49+'Przeliczenie CAD'!BH49+'Przeliczenie CAD'!BS49</f>
        <v>#N/A</v>
      </c>
      <c r="F44" s="19" t="e">
        <f>'Przeliczenie CAD'!AB49+'Przeliczenie CAD'!AM49+'Przeliczenie CAD'!AX49+'Przeliczenie CAD'!BI49+'Przeliczenie CAD'!BT49</f>
        <v>#N/A</v>
      </c>
      <c r="G44" s="19" t="e">
        <f>'Przeliczenie CAD'!AC49+'Przeliczenie CAD'!AN49+'Przeliczenie CAD'!AY49+'Przeliczenie CAD'!BJ49+'Przeliczenie CAD'!BU49</f>
        <v>#N/A</v>
      </c>
      <c r="H44" s="19" t="e">
        <f>'Przeliczenie CAD'!AD49+'Przeliczenie CAD'!AO49+'Przeliczenie CAD'!AZ49+'Przeliczenie CAD'!BK49+'Przeliczenie CAD'!BV49</f>
        <v>#N/A</v>
      </c>
      <c r="I44" s="19" t="e">
        <f>'Przeliczenie CAD'!AE49+'Przeliczenie CAD'!AP49+'Przeliczenie CAD'!BA49+'Przeliczenie CAD'!BL49+'Przeliczenie CAD'!BW49</f>
        <v>#N/A</v>
      </c>
      <c r="J44" s="19" t="e">
        <f>'Przeliczenie CAD'!AF49+'Przeliczenie CAD'!AQ49+'Przeliczenie CAD'!BB49+'Przeliczenie CAD'!BM49+'Przeliczenie CAD'!BX49</f>
        <v>#REF!</v>
      </c>
      <c r="K44" s="19" t="e">
        <f>'Przeliczenie CAD'!AG49+'Przeliczenie CAD'!AR49+'Przeliczenie CAD'!BC49+'Przeliczenie CAD'!BN49+'Przeliczenie CAD'!BY49</f>
        <v>#REF!</v>
      </c>
      <c r="L44" s="19" t="e">
        <f>'Przeliczenie CAD'!AH49+'Przeliczenie CAD'!AS49+'Przeliczenie CAD'!BD49+'Przeliczenie CAD'!BO49+'Przeliczenie CAD'!BZ49</f>
        <v>#REF!</v>
      </c>
      <c r="M44" s="19" t="e">
        <f>'Przeliczenie CAD'!AI49+'Przeliczenie CAD'!AT49+'Przeliczenie CAD'!BE49+'Przeliczenie CAD'!BP49+'Przeliczenie CAD'!CA49</f>
        <v>#REF!</v>
      </c>
      <c r="N44" s="19" t="e">
        <f>'Przeliczenie CAD'!AJ49+'Przeliczenie CAD'!AU49+'Przeliczenie CAD'!BF49+'Przeliczenie CAD'!BQ49+'Przeliczenie CAD'!CB49</f>
        <v>#REF!</v>
      </c>
    </row>
    <row r="45" spans="1:14" ht="84" x14ac:dyDescent="0.25">
      <c r="C45" s="9">
        <v>6</v>
      </c>
      <c r="D45" s="10" t="s">
        <v>78</v>
      </c>
      <c r="E45" s="19" t="e">
        <f>'Przeliczenie CAD'!AA50+'Przeliczenie CAD'!AL50+'Przeliczenie CAD'!AW50+'Przeliczenie CAD'!BH50+'Przeliczenie CAD'!BS50</f>
        <v>#N/A</v>
      </c>
      <c r="F45" s="19" t="e">
        <f>'Przeliczenie CAD'!AB50+'Przeliczenie CAD'!AM50+'Przeliczenie CAD'!AX50+'Przeliczenie CAD'!BI50+'Przeliczenie CAD'!BT50</f>
        <v>#N/A</v>
      </c>
      <c r="G45" s="19" t="e">
        <f>'Przeliczenie CAD'!AC50+'Przeliczenie CAD'!AN50+'Przeliczenie CAD'!AY50+'Przeliczenie CAD'!BJ50+'Przeliczenie CAD'!BU50</f>
        <v>#N/A</v>
      </c>
      <c r="H45" s="19" t="e">
        <f>'Przeliczenie CAD'!AD50+'Przeliczenie CAD'!AO50+'Przeliczenie CAD'!AZ50+'Przeliczenie CAD'!BK50+'Przeliczenie CAD'!BV50</f>
        <v>#N/A</v>
      </c>
      <c r="I45" s="19" t="e">
        <f>'Przeliczenie CAD'!AE50+'Przeliczenie CAD'!AP50+'Przeliczenie CAD'!BA50+'Przeliczenie CAD'!BL50+'Przeliczenie CAD'!BW50</f>
        <v>#N/A</v>
      </c>
      <c r="J45" s="19" t="e">
        <f>'Przeliczenie CAD'!AF50+'Przeliczenie CAD'!AQ50+'Przeliczenie CAD'!BB50+'Przeliczenie CAD'!BM50+'Przeliczenie CAD'!BX50</f>
        <v>#REF!</v>
      </c>
      <c r="K45" s="19" t="e">
        <f>'Przeliczenie CAD'!AG50+'Przeliczenie CAD'!AR50+'Przeliczenie CAD'!BC50+'Przeliczenie CAD'!BN50+'Przeliczenie CAD'!BY50</f>
        <v>#REF!</v>
      </c>
      <c r="L45" s="19" t="e">
        <f>'Przeliczenie CAD'!AH50+'Przeliczenie CAD'!AS50+'Przeliczenie CAD'!BD50+'Przeliczenie CAD'!BO50+'Przeliczenie CAD'!BZ50</f>
        <v>#REF!</v>
      </c>
      <c r="M45" s="19" t="e">
        <f>'Przeliczenie CAD'!AI50+'Przeliczenie CAD'!AT50+'Przeliczenie CAD'!BE50+'Przeliczenie CAD'!BP50+'Przeliczenie CAD'!CA50</f>
        <v>#REF!</v>
      </c>
      <c r="N45" s="19" t="e">
        <f>'Przeliczenie CAD'!AJ50+'Przeliczenie CAD'!AU50+'Przeliczenie CAD'!BF50+'Przeliczenie CAD'!BQ50+'Przeliczenie CAD'!CB50</f>
        <v>#REF!</v>
      </c>
    </row>
    <row r="46" spans="1:14" ht="84" x14ac:dyDescent="0.25">
      <c r="C46" s="9">
        <v>7</v>
      </c>
      <c r="D46" s="10" t="s">
        <v>79</v>
      </c>
      <c r="E46" s="19" t="e">
        <f>'Przeliczenie CAD'!AA51+'Przeliczenie CAD'!AL51+'Przeliczenie CAD'!AW51+'Przeliczenie CAD'!BH51+'Przeliczenie CAD'!BS51</f>
        <v>#N/A</v>
      </c>
      <c r="F46" s="19" t="e">
        <f>'Przeliczenie CAD'!AB51+'Przeliczenie CAD'!AM51+'Przeliczenie CAD'!AX51+'Przeliczenie CAD'!BI51+'Przeliczenie CAD'!BT51</f>
        <v>#N/A</v>
      </c>
      <c r="G46" s="19" t="e">
        <f>'Przeliczenie CAD'!AC51+'Przeliczenie CAD'!AN51+'Przeliczenie CAD'!AY51+'Przeliczenie CAD'!BJ51+'Przeliczenie CAD'!BU51</f>
        <v>#N/A</v>
      </c>
      <c r="H46" s="19" t="e">
        <f>'Przeliczenie CAD'!AD51+'Przeliczenie CAD'!AO51+'Przeliczenie CAD'!AZ51+'Przeliczenie CAD'!BK51+'Przeliczenie CAD'!BV51</f>
        <v>#N/A</v>
      </c>
      <c r="I46" s="19" t="e">
        <f>'Przeliczenie CAD'!AE51+'Przeliczenie CAD'!AP51+'Przeliczenie CAD'!BA51+'Przeliczenie CAD'!BL51+'Przeliczenie CAD'!BW51</f>
        <v>#N/A</v>
      </c>
      <c r="J46" s="19" t="e">
        <f>'Przeliczenie CAD'!AF51+'Przeliczenie CAD'!AQ51+'Przeliczenie CAD'!BB51+'Przeliczenie CAD'!BM51+'Przeliczenie CAD'!BX51</f>
        <v>#REF!</v>
      </c>
      <c r="K46" s="19" t="e">
        <f>'Przeliczenie CAD'!AG51+'Przeliczenie CAD'!AR51+'Przeliczenie CAD'!BC51+'Przeliczenie CAD'!BN51+'Przeliczenie CAD'!BY51</f>
        <v>#REF!</v>
      </c>
      <c r="L46" s="19" t="e">
        <f>'Przeliczenie CAD'!AH51+'Przeliczenie CAD'!AS51+'Przeliczenie CAD'!BD51+'Przeliczenie CAD'!BO51+'Przeliczenie CAD'!BZ51</f>
        <v>#REF!</v>
      </c>
      <c r="M46" s="19" t="e">
        <f>'Przeliczenie CAD'!AI51+'Przeliczenie CAD'!AT51+'Przeliczenie CAD'!BE51+'Przeliczenie CAD'!BP51+'Przeliczenie CAD'!CA51</f>
        <v>#REF!</v>
      </c>
      <c r="N46" s="19" t="e">
        <f>'Przeliczenie CAD'!AJ51+'Przeliczenie CAD'!AU51+'Przeliczenie CAD'!BF51+'Przeliczenie CAD'!BQ51+'Przeliczenie CAD'!CB51</f>
        <v>#REF!</v>
      </c>
    </row>
    <row r="47" spans="1:14" ht="96" x14ac:dyDescent="0.25">
      <c r="C47" s="9">
        <v>8</v>
      </c>
      <c r="D47" s="10" t="s">
        <v>114</v>
      </c>
      <c r="E47" s="19" t="e">
        <f>'Przeliczenie CAD'!AA52+'Przeliczenie CAD'!AL52+'Przeliczenie CAD'!AW52+'Przeliczenie CAD'!BH52+'Przeliczenie CAD'!BS52</f>
        <v>#N/A</v>
      </c>
      <c r="F47" s="19" t="e">
        <f>'Przeliczenie CAD'!AB52+'Przeliczenie CAD'!AM52+'Przeliczenie CAD'!AX52+'Przeliczenie CAD'!BI52+'Przeliczenie CAD'!BT52</f>
        <v>#N/A</v>
      </c>
      <c r="G47" s="19" t="e">
        <f>'Przeliczenie CAD'!AC52+'Przeliczenie CAD'!AN52+'Przeliczenie CAD'!AY52+'Przeliczenie CAD'!BJ52+'Przeliczenie CAD'!BU52</f>
        <v>#N/A</v>
      </c>
      <c r="H47" s="19" t="e">
        <f>'Przeliczenie CAD'!AD52+'Przeliczenie CAD'!AO52+'Przeliczenie CAD'!AZ52+'Przeliczenie CAD'!BK52+'Przeliczenie CAD'!BV52</f>
        <v>#N/A</v>
      </c>
      <c r="I47" s="19" t="e">
        <f>'Przeliczenie CAD'!AE52+'Przeliczenie CAD'!AP52+'Przeliczenie CAD'!BA52+'Przeliczenie CAD'!BL52+'Przeliczenie CAD'!BW52</f>
        <v>#N/A</v>
      </c>
      <c r="J47" s="19" t="e">
        <f>'Przeliczenie CAD'!AF52+'Przeliczenie CAD'!AQ52+'Przeliczenie CAD'!BB52+'Przeliczenie CAD'!BM52+'Przeliczenie CAD'!BX52</f>
        <v>#REF!</v>
      </c>
      <c r="K47" s="19" t="e">
        <f>'Przeliczenie CAD'!AG52+'Przeliczenie CAD'!AR52+'Przeliczenie CAD'!BC52+'Przeliczenie CAD'!BN52+'Przeliczenie CAD'!BY52</f>
        <v>#REF!</v>
      </c>
      <c r="L47" s="19" t="e">
        <f>'Przeliczenie CAD'!AH52+'Przeliczenie CAD'!AS52+'Przeliczenie CAD'!BD52+'Przeliczenie CAD'!BO52+'Przeliczenie CAD'!BZ52</f>
        <v>#REF!</v>
      </c>
      <c r="M47" s="19" t="e">
        <f>'Przeliczenie CAD'!AI52+'Przeliczenie CAD'!AT52+'Przeliczenie CAD'!BE52+'Przeliczenie CAD'!BP52+'Przeliczenie CAD'!CA52</f>
        <v>#REF!</v>
      </c>
      <c r="N47" s="19" t="e">
        <f>'Przeliczenie CAD'!AJ52+'Przeliczenie CAD'!AU52+'Przeliczenie CAD'!BF52+'Przeliczenie CAD'!BQ52+'Przeliczenie CAD'!CB52</f>
        <v>#REF!</v>
      </c>
    </row>
    <row r="48" spans="1:14" ht="96" x14ac:dyDescent="0.25">
      <c r="C48" s="9">
        <v>9</v>
      </c>
      <c r="D48" s="10" t="s">
        <v>80</v>
      </c>
      <c r="E48" s="19" t="e">
        <f>'Przeliczenie CAD'!AA53+'Przeliczenie CAD'!AL53+'Przeliczenie CAD'!AW53+'Przeliczenie CAD'!BH53+'Przeliczenie CAD'!BS53</f>
        <v>#N/A</v>
      </c>
      <c r="F48" s="19" t="e">
        <f>'Przeliczenie CAD'!AB53+'Przeliczenie CAD'!AM53+'Przeliczenie CAD'!AX53+'Przeliczenie CAD'!BI53+'Przeliczenie CAD'!BT53</f>
        <v>#N/A</v>
      </c>
      <c r="G48" s="19" t="e">
        <f>'Przeliczenie CAD'!AC53+'Przeliczenie CAD'!AN53+'Przeliczenie CAD'!AY53+'Przeliczenie CAD'!BJ53+'Przeliczenie CAD'!BU53</f>
        <v>#N/A</v>
      </c>
      <c r="H48" s="19" t="e">
        <f>'Przeliczenie CAD'!AD53+'Przeliczenie CAD'!AO53+'Przeliczenie CAD'!AZ53+'Przeliczenie CAD'!BK53+'Przeliczenie CAD'!BV53</f>
        <v>#N/A</v>
      </c>
      <c r="I48" s="19" t="e">
        <f>'Przeliczenie CAD'!AE53+'Przeliczenie CAD'!AP53+'Przeliczenie CAD'!BA53+'Przeliczenie CAD'!BL53+'Przeliczenie CAD'!BW53</f>
        <v>#N/A</v>
      </c>
      <c r="J48" s="19" t="e">
        <f>'Przeliczenie CAD'!AF53+'Przeliczenie CAD'!AQ53+'Przeliczenie CAD'!BB53+'Przeliczenie CAD'!BM53+'Przeliczenie CAD'!BX53</f>
        <v>#REF!</v>
      </c>
      <c r="K48" s="19" t="e">
        <f>'Przeliczenie CAD'!AG53+'Przeliczenie CAD'!AR53+'Przeliczenie CAD'!BC53+'Przeliczenie CAD'!BN53+'Przeliczenie CAD'!BY53</f>
        <v>#REF!</v>
      </c>
      <c r="L48" s="19" t="e">
        <f>'Przeliczenie CAD'!AH53+'Przeliczenie CAD'!AS53+'Przeliczenie CAD'!BD53+'Przeliczenie CAD'!BO53+'Przeliczenie CAD'!BZ53</f>
        <v>#REF!</v>
      </c>
      <c r="M48" s="19" t="e">
        <f>'Przeliczenie CAD'!AI53+'Przeliczenie CAD'!AT53+'Przeliczenie CAD'!BE53+'Przeliczenie CAD'!BP53+'Przeliczenie CAD'!CA53</f>
        <v>#REF!</v>
      </c>
      <c r="N48" s="19" t="e">
        <f>'Przeliczenie CAD'!AJ53+'Przeliczenie CAD'!AU53+'Przeliczenie CAD'!BF53+'Przeliczenie CAD'!BQ53+'Przeliczenie CAD'!CB53</f>
        <v>#REF!</v>
      </c>
    </row>
    <row r="49" spans="3:14" ht="96" x14ac:dyDescent="0.25">
      <c r="C49" s="9">
        <v>10</v>
      </c>
      <c r="D49" s="10" t="s">
        <v>81</v>
      </c>
      <c r="E49" s="19" t="e">
        <f>'Przeliczenie CAD'!AA54+'Przeliczenie CAD'!AL54+'Przeliczenie CAD'!AW54+'Przeliczenie CAD'!BH54+'Przeliczenie CAD'!BS54</f>
        <v>#N/A</v>
      </c>
      <c r="F49" s="19" t="e">
        <f>'Przeliczenie CAD'!AB54+'Przeliczenie CAD'!AM54+'Przeliczenie CAD'!AX54+'Przeliczenie CAD'!BI54+'Przeliczenie CAD'!BT54</f>
        <v>#N/A</v>
      </c>
      <c r="G49" s="19" t="e">
        <f>'Przeliczenie CAD'!AC54+'Przeliczenie CAD'!AN54+'Przeliczenie CAD'!AY54+'Przeliczenie CAD'!BJ54+'Przeliczenie CAD'!BU54</f>
        <v>#N/A</v>
      </c>
      <c r="H49" s="19" t="e">
        <f>'Przeliczenie CAD'!AD54+'Przeliczenie CAD'!AO54+'Przeliczenie CAD'!AZ54+'Przeliczenie CAD'!BK54+'Przeliczenie CAD'!BV54</f>
        <v>#N/A</v>
      </c>
      <c r="I49" s="19" t="e">
        <f>'Przeliczenie CAD'!AE54+'Przeliczenie CAD'!AP54+'Przeliczenie CAD'!BA54+'Przeliczenie CAD'!BL54+'Przeliczenie CAD'!BW54</f>
        <v>#N/A</v>
      </c>
      <c r="J49" s="19" t="e">
        <f>'Przeliczenie CAD'!AF54+'Przeliczenie CAD'!AQ54+'Przeliczenie CAD'!BB54+'Przeliczenie CAD'!BM54+'Przeliczenie CAD'!BX54</f>
        <v>#REF!</v>
      </c>
      <c r="K49" s="19" t="e">
        <f>'Przeliczenie CAD'!AG54+'Przeliczenie CAD'!AR54+'Przeliczenie CAD'!BC54+'Przeliczenie CAD'!BN54+'Przeliczenie CAD'!BY54</f>
        <v>#REF!</v>
      </c>
      <c r="L49" s="19" t="e">
        <f>'Przeliczenie CAD'!AH54+'Przeliczenie CAD'!AS54+'Przeliczenie CAD'!BD54+'Przeliczenie CAD'!BO54+'Przeliczenie CAD'!BZ54</f>
        <v>#REF!</v>
      </c>
      <c r="M49" s="19" t="e">
        <f>'Przeliczenie CAD'!AI54+'Przeliczenie CAD'!AT54+'Przeliczenie CAD'!BE54+'Przeliczenie CAD'!BP54+'Przeliczenie CAD'!CA54</f>
        <v>#REF!</v>
      </c>
      <c r="N49" s="19" t="e">
        <f>'Przeliczenie CAD'!AJ54+'Przeliczenie CAD'!AU54+'Przeliczenie CAD'!BF54+'Przeliczenie CAD'!BQ54+'Przeliczenie CAD'!CB54</f>
        <v>#REF!</v>
      </c>
    </row>
    <row r="50" spans="3:14" ht="132" x14ac:dyDescent="0.25">
      <c r="C50" s="9">
        <v>11</v>
      </c>
      <c r="D50" s="10" t="s">
        <v>82</v>
      </c>
      <c r="E50" s="19" t="e">
        <f>'Przeliczenie CAD'!AA55+'Przeliczenie CAD'!AL55+'Przeliczenie CAD'!AW55+'Przeliczenie CAD'!BH55+'Przeliczenie CAD'!BS55</f>
        <v>#N/A</v>
      </c>
      <c r="F50" s="19" t="e">
        <f>'Przeliczenie CAD'!AB55+'Przeliczenie CAD'!AM55+'Przeliczenie CAD'!AX55+'Przeliczenie CAD'!BI55+'Przeliczenie CAD'!BT55</f>
        <v>#N/A</v>
      </c>
      <c r="G50" s="19" t="e">
        <f>'Przeliczenie CAD'!AC55+'Przeliczenie CAD'!AN55+'Przeliczenie CAD'!AY55+'Przeliczenie CAD'!BJ55+'Przeliczenie CAD'!BU55</f>
        <v>#N/A</v>
      </c>
      <c r="H50" s="19" t="e">
        <f>'Przeliczenie CAD'!AD55+'Przeliczenie CAD'!AO55+'Przeliczenie CAD'!AZ55+'Przeliczenie CAD'!BK55+'Przeliczenie CAD'!BV55</f>
        <v>#N/A</v>
      </c>
      <c r="I50" s="19" t="e">
        <f>'Przeliczenie CAD'!AE55+'Przeliczenie CAD'!AP55+'Przeliczenie CAD'!BA55+'Przeliczenie CAD'!BL55+'Przeliczenie CAD'!BW55</f>
        <v>#N/A</v>
      </c>
      <c r="J50" s="19" t="e">
        <f>'Przeliczenie CAD'!AF55+'Przeliczenie CAD'!AQ55+'Przeliczenie CAD'!BB55+'Przeliczenie CAD'!BM55+'Przeliczenie CAD'!BX55</f>
        <v>#REF!</v>
      </c>
      <c r="K50" s="19" t="e">
        <f>'Przeliczenie CAD'!AG55+'Przeliczenie CAD'!AR55+'Przeliczenie CAD'!BC55+'Przeliczenie CAD'!BN55+'Przeliczenie CAD'!BY55</f>
        <v>#REF!</v>
      </c>
      <c r="L50" s="19" t="e">
        <f>'Przeliczenie CAD'!AH55+'Przeliczenie CAD'!AS55+'Przeliczenie CAD'!BD55+'Przeliczenie CAD'!BO55+'Przeliczenie CAD'!BZ55</f>
        <v>#REF!</v>
      </c>
      <c r="M50" s="19" t="e">
        <f>'Przeliczenie CAD'!AI55+'Przeliczenie CAD'!AT55+'Przeliczenie CAD'!BE55+'Przeliczenie CAD'!BP55+'Przeliczenie CAD'!CA55</f>
        <v>#REF!</v>
      </c>
      <c r="N50" s="19" t="e">
        <f>'Przeliczenie CAD'!AJ55+'Przeliczenie CAD'!AU55+'Przeliczenie CAD'!BF55+'Przeliczenie CAD'!BQ55+'Przeliczenie CAD'!CB55</f>
        <v>#REF!</v>
      </c>
    </row>
    <row r="51" spans="3:14" x14ac:dyDescent="0.25">
      <c r="C51" s="202" t="s">
        <v>25</v>
      </c>
      <c r="D51" s="203"/>
      <c r="E51" s="19">
        <f>'Przeliczenie CAD'!AA56+'Przeliczenie CAD'!AL56+'Przeliczenie CAD'!AW56+'Przeliczenie CAD'!BH56+'Przeliczenie CAD'!BS56</f>
        <v>0</v>
      </c>
      <c r="F51" s="19">
        <f>'Przeliczenie CAD'!AB56+'Przeliczenie CAD'!AM56+'Przeliczenie CAD'!AX56+'Przeliczenie CAD'!BI56+'Przeliczenie CAD'!BT56</f>
        <v>0</v>
      </c>
      <c r="G51" s="19">
        <f>'Przeliczenie CAD'!AC56+'Przeliczenie CAD'!AN56+'Przeliczenie CAD'!AY56+'Przeliczenie CAD'!BJ56+'Przeliczenie CAD'!BU56</f>
        <v>0</v>
      </c>
      <c r="H51" s="19">
        <f>'Przeliczenie CAD'!AD56+'Przeliczenie CAD'!AO56+'Przeliczenie CAD'!AZ56+'Przeliczenie CAD'!BK56+'Przeliczenie CAD'!BV56</f>
        <v>0</v>
      </c>
      <c r="I51" s="19">
        <f>'Przeliczenie CAD'!AE56+'Przeliczenie CAD'!AP56+'Przeliczenie CAD'!BA56+'Przeliczenie CAD'!BL56+'Przeliczenie CAD'!BW56</f>
        <v>0</v>
      </c>
      <c r="J51" s="19">
        <f>'Przeliczenie CAD'!AF56+'Przeliczenie CAD'!AQ56+'Przeliczenie CAD'!BB56+'Przeliczenie CAD'!BM56+'Przeliczenie CAD'!BX56</f>
        <v>0</v>
      </c>
      <c r="K51" s="19">
        <f>'Przeliczenie CAD'!AG56+'Przeliczenie CAD'!AR56+'Przeliczenie CAD'!BC56+'Przeliczenie CAD'!BN56+'Przeliczenie CAD'!BY56</f>
        <v>0</v>
      </c>
      <c r="L51" s="19">
        <f>'Przeliczenie CAD'!AH56+'Przeliczenie CAD'!AS56+'Przeliczenie CAD'!BD56+'Przeliczenie CAD'!BO56+'Przeliczenie CAD'!BZ56</f>
        <v>0</v>
      </c>
      <c r="M51" s="19">
        <f>'Przeliczenie CAD'!AI56+'Przeliczenie CAD'!AT56+'Przeliczenie CAD'!BE56+'Przeliczenie CAD'!BP56+'Przeliczenie CAD'!CA56</f>
        <v>0</v>
      </c>
      <c r="N51" s="19">
        <f>'Przeliczenie CAD'!AJ56+'Przeliczenie CAD'!AU56+'Przeliczenie CAD'!BF56+'Przeliczenie CAD'!BQ56+'Przeliczenie CAD'!CB56</f>
        <v>0</v>
      </c>
    </row>
    <row r="52" spans="3:14" ht="60" x14ac:dyDescent="0.25">
      <c r="C52" s="9">
        <v>12</v>
      </c>
      <c r="D52" s="10" t="s">
        <v>115</v>
      </c>
      <c r="E52" s="19" t="e">
        <f>'Przeliczenie CAD'!AA57+'Przeliczenie CAD'!AL57+'Przeliczenie CAD'!AW57+'Przeliczenie CAD'!BH57+'Przeliczenie CAD'!BS57</f>
        <v>#N/A</v>
      </c>
      <c r="F52" s="19" t="e">
        <f>'Przeliczenie CAD'!AB57+'Przeliczenie CAD'!AM57+'Przeliczenie CAD'!AX57+'Przeliczenie CAD'!BI57+'Przeliczenie CAD'!BT57</f>
        <v>#N/A</v>
      </c>
      <c r="G52" s="19" t="e">
        <f>'Przeliczenie CAD'!AC57+'Przeliczenie CAD'!AN57+'Przeliczenie CAD'!AY57+'Przeliczenie CAD'!BJ57+'Przeliczenie CAD'!BU57</f>
        <v>#N/A</v>
      </c>
      <c r="H52" s="19" t="e">
        <f>'Przeliczenie CAD'!AD57+'Przeliczenie CAD'!AO57+'Przeliczenie CAD'!AZ57+'Przeliczenie CAD'!BK57+'Przeliczenie CAD'!BV57</f>
        <v>#N/A</v>
      </c>
      <c r="I52" s="19" t="e">
        <f>'Przeliczenie CAD'!AE57+'Przeliczenie CAD'!AP57+'Przeliczenie CAD'!BA57+'Przeliczenie CAD'!BL57+'Przeliczenie CAD'!BW57</f>
        <v>#N/A</v>
      </c>
      <c r="J52" s="19" t="e">
        <f>'Przeliczenie CAD'!AF57+'Przeliczenie CAD'!AQ57+'Przeliczenie CAD'!BB57+'Przeliczenie CAD'!BM57+'Przeliczenie CAD'!BX57</f>
        <v>#REF!</v>
      </c>
      <c r="K52" s="19" t="e">
        <f>'Przeliczenie CAD'!AG57+'Przeliczenie CAD'!AR57+'Przeliczenie CAD'!BC57+'Przeliczenie CAD'!BN57+'Przeliczenie CAD'!BY57</f>
        <v>#REF!</v>
      </c>
      <c r="L52" s="19" t="e">
        <f>'Przeliczenie CAD'!AH57+'Przeliczenie CAD'!AS57+'Przeliczenie CAD'!BD57+'Przeliczenie CAD'!BO57+'Przeliczenie CAD'!BZ57</f>
        <v>#REF!</v>
      </c>
      <c r="M52" s="19" t="e">
        <f>'Przeliczenie CAD'!AI57+'Przeliczenie CAD'!AT57+'Przeliczenie CAD'!BE57+'Przeliczenie CAD'!BP57+'Przeliczenie CAD'!CA57</f>
        <v>#REF!</v>
      </c>
      <c r="N52" s="19" t="e">
        <f>'Przeliczenie CAD'!AJ57+'Przeliczenie CAD'!AU57+'Przeliczenie CAD'!BF57+'Przeliczenie CAD'!BQ57+'Przeliczenie CAD'!CB57</f>
        <v>#REF!</v>
      </c>
    </row>
    <row r="53" spans="3:14" ht="48" x14ac:dyDescent="0.25">
      <c r="C53" s="17">
        <v>13</v>
      </c>
      <c r="D53" s="10" t="s">
        <v>116</v>
      </c>
      <c r="E53" s="19" t="e">
        <f>'Przeliczenie CAD'!AA58+'Przeliczenie CAD'!AL58+'Przeliczenie CAD'!AW58+'Przeliczenie CAD'!BH58+'Przeliczenie CAD'!BS58</f>
        <v>#N/A</v>
      </c>
      <c r="F53" s="19" t="e">
        <f>'Przeliczenie CAD'!AB58+'Przeliczenie CAD'!AM58+'Przeliczenie CAD'!AX58+'Przeliczenie CAD'!BI58+'Przeliczenie CAD'!BT58</f>
        <v>#N/A</v>
      </c>
      <c r="G53" s="19" t="e">
        <f>'Przeliczenie CAD'!AC58+'Przeliczenie CAD'!AN58+'Przeliczenie CAD'!AY58+'Przeliczenie CAD'!BJ58+'Przeliczenie CAD'!BU58</f>
        <v>#N/A</v>
      </c>
      <c r="H53" s="19" t="e">
        <f>'Przeliczenie CAD'!AD58+'Przeliczenie CAD'!AO58+'Przeliczenie CAD'!AZ58+'Przeliczenie CAD'!BK58+'Przeliczenie CAD'!BV58</f>
        <v>#N/A</v>
      </c>
      <c r="I53" s="19" t="e">
        <f>'Przeliczenie CAD'!AE58+'Przeliczenie CAD'!AP58+'Przeliczenie CAD'!BA58+'Przeliczenie CAD'!BL58+'Przeliczenie CAD'!BW58</f>
        <v>#N/A</v>
      </c>
      <c r="J53" s="19" t="e">
        <f>'Przeliczenie CAD'!AF58+'Przeliczenie CAD'!AQ58+'Przeliczenie CAD'!BB58+'Przeliczenie CAD'!BM58+'Przeliczenie CAD'!BX58</f>
        <v>#REF!</v>
      </c>
      <c r="K53" s="19" t="e">
        <f>'Przeliczenie CAD'!AG58+'Przeliczenie CAD'!AR58+'Przeliczenie CAD'!BC58+'Przeliczenie CAD'!BN58+'Przeliczenie CAD'!BY58</f>
        <v>#REF!</v>
      </c>
      <c r="L53" s="19" t="e">
        <f>'Przeliczenie CAD'!AH58+'Przeliczenie CAD'!AS58+'Przeliczenie CAD'!BD58+'Przeliczenie CAD'!BO58+'Przeliczenie CAD'!BZ58</f>
        <v>#REF!</v>
      </c>
      <c r="M53" s="19" t="e">
        <f>'Przeliczenie CAD'!AI58+'Przeliczenie CAD'!AT58+'Przeliczenie CAD'!BE58+'Przeliczenie CAD'!BP58+'Przeliczenie CAD'!CA58</f>
        <v>#REF!</v>
      </c>
      <c r="N53" s="19" t="e">
        <f>'Przeliczenie CAD'!AJ58+'Przeliczenie CAD'!AU58+'Przeliczenie CAD'!BF58+'Przeliczenie CAD'!BQ58+'Przeliczenie CAD'!CB58</f>
        <v>#REF!</v>
      </c>
    </row>
    <row r="54" spans="3:14" ht="60" x14ac:dyDescent="0.25">
      <c r="C54" s="9">
        <v>14</v>
      </c>
      <c r="D54" s="10" t="s">
        <v>117</v>
      </c>
      <c r="E54" s="19" t="e">
        <f>'Przeliczenie CAD'!AA59+'Przeliczenie CAD'!AL59+'Przeliczenie CAD'!AW59+'Przeliczenie CAD'!BH59+'Przeliczenie CAD'!BS59</f>
        <v>#N/A</v>
      </c>
      <c r="F54" s="19" t="e">
        <f>'Przeliczenie CAD'!AB59+'Przeliczenie CAD'!AM59+'Przeliczenie CAD'!AX59+'Przeliczenie CAD'!BI59+'Przeliczenie CAD'!BT59</f>
        <v>#N/A</v>
      </c>
      <c r="G54" s="19" t="e">
        <f>'Przeliczenie CAD'!AC59+'Przeliczenie CAD'!AN59+'Przeliczenie CAD'!AY59+'Przeliczenie CAD'!BJ59+'Przeliczenie CAD'!BU59</f>
        <v>#N/A</v>
      </c>
      <c r="H54" s="19" t="e">
        <f>'Przeliczenie CAD'!AD59+'Przeliczenie CAD'!AO59+'Przeliczenie CAD'!AZ59+'Przeliczenie CAD'!BK59+'Przeliczenie CAD'!BV59</f>
        <v>#N/A</v>
      </c>
      <c r="I54" s="19" t="e">
        <f>'Przeliczenie CAD'!AE59+'Przeliczenie CAD'!AP59+'Przeliczenie CAD'!BA59+'Przeliczenie CAD'!BL59+'Przeliczenie CAD'!BW59</f>
        <v>#N/A</v>
      </c>
      <c r="J54" s="19" t="e">
        <f>'Przeliczenie CAD'!AF59+'Przeliczenie CAD'!AQ59+'Przeliczenie CAD'!BB59+'Przeliczenie CAD'!BM59+'Przeliczenie CAD'!BX59</f>
        <v>#REF!</v>
      </c>
      <c r="K54" s="19" t="e">
        <f>'Przeliczenie CAD'!AG59+'Przeliczenie CAD'!AR59+'Przeliczenie CAD'!BC59+'Przeliczenie CAD'!BN59+'Przeliczenie CAD'!BY59</f>
        <v>#REF!</v>
      </c>
      <c r="L54" s="19" t="e">
        <f>'Przeliczenie CAD'!AH59+'Przeliczenie CAD'!AS59+'Przeliczenie CAD'!BD59+'Przeliczenie CAD'!BO59+'Przeliczenie CAD'!BZ59</f>
        <v>#REF!</v>
      </c>
      <c r="M54" s="19" t="e">
        <f>'Przeliczenie CAD'!AI59+'Przeliczenie CAD'!AT59+'Przeliczenie CAD'!BE59+'Przeliczenie CAD'!BP59+'Przeliczenie CAD'!CA59</f>
        <v>#REF!</v>
      </c>
      <c r="N54" s="19" t="e">
        <f>'Przeliczenie CAD'!AJ59+'Przeliczenie CAD'!AU59+'Przeliczenie CAD'!BF59+'Przeliczenie CAD'!BQ59+'Przeliczenie CAD'!CB59</f>
        <v>#REF!</v>
      </c>
    </row>
    <row r="55" spans="3:14" x14ac:dyDescent="0.25">
      <c r="C55" s="202" t="s">
        <v>26</v>
      </c>
      <c r="D55" s="203"/>
      <c r="E55" s="19">
        <f>'Przeliczenie CAD'!AA60+'Przeliczenie CAD'!AL60+'Przeliczenie CAD'!AW60+'Przeliczenie CAD'!BH60+'Przeliczenie CAD'!BS60</f>
        <v>0</v>
      </c>
      <c r="F55" s="19">
        <f>'Przeliczenie CAD'!AB60+'Przeliczenie CAD'!AM60+'Przeliczenie CAD'!AX60+'Przeliczenie CAD'!BI60+'Przeliczenie CAD'!BT60</f>
        <v>0</v>
      </c>
      <c r="G55" s="19">
        <f>'Przeliczenie CAD'!AC60+'Przeliczenie CAD'!AN60+'Przeliczenie CAD'!AY60+'Przeliczenie CAD'!BJ60+'Przeliczenie CAD'!BU60</f>
        <v>0</v>
      </c>
      <c r="H55" s="19">
        <f>'Przeliczenie CAD'!AD60+'Przeliczenie CAD'!AO60+'Przeliczenie CAD'!AZ60+'Przeliczenie CAD'!BK60+'Przeliczenie CAD'!BV60</f>
        <v>0</v>
      </c>
      <c r="I55" s="19">
        <f>'Przeliczenie CAD'!AE60+'Przeliczenie CAD'!AP60+'Przeliczenie CAD'!BA60+'Przeliczenie CAD'!BL60+'Przeliczenie CAD'!BW60</f>
        <v>0</v>
      </c>
      <c r="J55" s="19">
        <f>'Przeliczenie CAD'!AF60+'Przeliczenie CAD'!AQ60+'Przeliczenie CAD'!BB60+'Przeliczenie CAD'!BM60+'Przeliczenie CAD'!BX60</f>
        <v>0</v>
      </c>
      <c r="K55" s="19">
        <f>'Przeliczenie CAD'!AG60+'Przeliczenie CAD'!AR60+'Przeliczenie CAD'!BC60+'Przeliczenie CAD'!BN60+'Przeliczenie CAD'!BY60</f>
        <v>0</v>
      </c>
      <c r="L55" s="19">
        <f>'Przeliczenie CAD'!AH60+'Przeliczenie CAD'!AS60+'Przeliczenie CAD'!BD60+'Przeliczenie CAD'!BO60+'Przeliczenie CAD'!BZ60</f>
        <v>0</v>
      </c>
      <c r="M55" s="19">
        <f>'Przeliczenie CAD'!AI60+'Przeliczenie CAD'!AT60+'Przeliczenie CAD'!BE60+'Przeliczenie CAD'!BP60+'Przeliczenie CAD'!CA60</f>
        <v>0</v>
      </c>
      <c r="N55" s="19">
        <f>'Przeliczenie CAD'!AJ60+'Przeliczenie CAD'!AU60+'Przeliczenie CAD'!BF60+'Przeliczenie CAD'!BQ60+'Przeliczenie CAD'!CB60</f>
        <v>0</v>
      </c>
    </row>
    <row r="56" spans="3:14" ht="72" x14ac:dyDescent="0.25">
      <c r="C56" s="17">
        <v>15</v>
      </c>
      <c r="D56" s="10" t="s">
        <v>118</v>
      </c>
      <c r="E56" s="19" t="e">
        <f>'Przeliczenie CAD'!AA61+'Przeliczenie CAD'!AL61+'Przeliczenie CAD'!AW61+'Przeliczenie CAD'!BH61+'Przeliczenie CAD'!BS61</f>
        <v>#N/A</v>
      </c>
      <c r="F56" s="19" t="e">
        <f>'Przeliczenie CAD'!AB61+'Przeliczenie CAD'!AM61+'Przeliczenie CAD'!AX61+'Przeliczenie CAD'!BI61+'Przeliczenie CAD'!BT61</f>
        <v>#N/A</v>
      </c>
      <c r="G56" s="19" t="e">
        <f>'Przeliczenie CAD'!AC61+'Przeliczenie CAD'!AN61+'Przeliczenie CAD'!AY61+'Przeliczenie CAD'!BJ61+'Przeliczenie CAD'!BU61</f>
        <v>#N/A</v>
      </c>
      <c r="H56" s="19" t="e">
        <f>'Przeliczenie CAD'!AD61+'Przeliczenie CAD'!AO61+'Przeliczenie CAD'!AZ61+'Przeliczenie CAD'!BK61+'Przeliczenie CAD'!BV61</f>
        <v>#N/A</v>
      </c>
      <c r="I56" s="19" t="e">
        <f>'Przeliczenie CAD'!AE61+'Przeliczenie CAD'!AP61+'Przeliczenie CAD'!BA61+'Przeliczenie CAD'!BL61+'Przeliczenie CAD'!BW61</f>
        <v>#N/A</v>
      </c>
      <c r="J56" s="19" t="e">
        <f>'Przeliczenie CAD'!AF61+'Przeliczenie CAD'!AQ61+'Przeliczenie CAD'!BB61+'Przeliczenie CAD'!BM61+'Przeliczenie CAD'!BX61</f>
        <v>#REF!</v>
      </c>
      <c r="K56" s="19" t="e">
        <f>'Przeliczenie CAD'!AG61+'Przeliczenie CAD'!AR61+'Przeliczenie CAD'!BC61+'Przeliczenie CAD'!BN61+'Przeliczenie CAD'!BY61</f>
        <v>#REF!</v>
      </c>
      <c r="L56" s="19" t="e">
        <f>'Przeliczenie CAD'!AH61+'Przeliczenie CAD'!AS61+'Przeliczenie CAD'!BD61+'Przeliczenie CAD'!BO61+'Przeliczenie CAD'!BZ61</f>
        <v>#REF!</v>
      </c>
      <c r="M56" s="19" t="e">
        <f>'Przeliczenie CAD'!AI61+'Przeliczenie CAD'!AT61+'Przeliczenie CAD'!BE61+'Przeliczenie CAD'!BP61+'Przeliczenie CAD'!CA61</f>
        <v>#REF!</v>
      </c>
      <c r="N56" s="19" t="e">
        <f>'Przeliczenie CAD'!AJ61+'Przeliczenie CAD'!AU61+'Przeliczenie CAD'!BF61+'Przeliczenie CAD'!BQ61+'Przeliczenie CAD'!CB61</f>
        <v>#REF!</v>
      </c>
    </row>
    <row r="57" spans="3:14" ht="72" x14ac:dyDescent="0.25">
      <c r="C57" s="9">
        <v>16</v>
      </c>
      <c r="D57" s="10" t="s">
        <v>119</v>
      </c>
      <c r="E57" s="19" t="e">
        <f>'Przeliczenie CAD'!AA62+'Przeliczenie CAD'!AL62+'Przeliczenie CAD'!AW62+'Przeliczenie CAD'!BH62+'Przeliczenie CAD'!BS62</f>
        <v>#N/A</v>
      </c>
      <c r="F57" s="19" t="e">
        <f>'Przeliczenie CAD'!AB62+'Przeliczenie CAD'!AM62+'Przeliczenie CAD'!AX62+'Przeliczenie CAD'!BI62+'Przeliczenie CAD'!BT62</f>
        <v>#N/A</v>
      </c>
      <c r="G57" s="19" t="e">
        <f>'Przeliczenie CAD'!AC62+'Przeliczenie CAD'!AN62+'Przeliczenie CAD'!AY62+'Przeliczenie CAD'!BJ62+'Przeliczenie CAD'!BU62</f>
        <v>#N/A</v>
      </c>
      <c r="H57" s="19" t="e">
        <f>'Przeliczenie CAD'!AD62+'Przeliczenie CAD'!AO62+'Przeliczenie CAD'!AZ62+'Przeliczenie CAD'!BK62+'Przeliczenie CAD'!BV62</f>
        <v>#N/A</v>
      </c>
      <c r="I57" s="19" t="e">
        <f>'Przeliczenie CAD'!AE62+'Przeliczenie CAD'!AP62+'Przeliczenie CAD'!BA62+'Przeliczenie CAD'!BL62+'Przeliczenie CAD'!BW62</f>
        <v>#N/A</v>
      </c>
      <c r="J57" s="19" t="e">
        <f>'Przeliczenie CAD'!AF62+'Przeliczenie CAD'!AQ62+'Przeliczenie CAD'!BB62+'Przeliczenie CAD'!BM62+'Przeliczenie CAD'!BX62</f>
        <v>#REF!</v>
      </c>
      <c r="K57" s="19" t="e">
        <f>'Przeliczenie CAD'!AG62+'Przeliczenie CAD'!AR62+'Przeliczenie CAD'!BC62+'Przeliczenie CAD'!BN62+'Przeliczenie CAD'!BY62</f>
        <v>#REF!</v>
      </c>
      <c r="L57" s="19" t="e">
        <f>'Przeliczenie CAD'!AH62+'Przeliczenie CAD'!AS62+'Przeliczenie CAD'!BD62+'Przeliczenie CAD'!BO62+'Przeliczenie CAD'!BZ62</f>
        <v>#REF!</v>
      </c>
      <c r="M57" s="19" t="e">
        <f>'Przeliczenie CAD'!AI62+'Przeliczenie CAD'!AT62+'Przeliczenie CAD'!BE62+'Przeliczenie CAD'!BP62+'Przeliczenie CAD'!CA62</f>
        <v>#REF!</v>
      </c>
      <c r="N57" s="19" t="e">
        <f>'Przeliczenie CAD'!AJ62+'Przeliczenie CAD'!AU62+'Przeliczenie CAD'!BF62+'Przeliczenie CAD'!BQ62+'Przeliczenie CAD'!CB62</f>
        <v>#REF!</v>
      </c>
    </row>
    <row r="58" spans="3:14" ht="72" x14ac:dyDescent="0.25">
      <c r="C58" s="9">
        <v>17</v>
      </c>
      <c r="D58" s="10" t="s">
        <v>120</v>
      </c>
      <c r="E58" s="19" t="e">
        <f>'Przeliczenie CAD'!AA63+'Przeliczenie CAD'!AL63+'Przeliczenie CAD'!AW63+'Przeliczenie CAD'!BH63+'Przeliczenie CAD'!BS63</f>
        <v>#N/A</v>
      </c>
      <c r="F58" s="19" t="e">
        <f>'Przeliczenie CAD'!AB63+'Przeliczenie CAD'!AM63+'Przeliczenie CAD'!AX63+'Przeliczenie CAD'!BI63+'Przeliczenie CAD'!BT63</f>
        <v>#N/A</v>
      </c>
      <c r="G58" s="19" t="e">
        <f>'Przeliczenie CAD'!AC63+'Przeliczenie CAD'!AN63+'Przeliczenie CAD'!AY63+'Przeliczenie CAD'!BJ63+'Przeliczenie CAD'!BU63</f>
        <v>#N/A</v>
      </c>
      <c r="H58" s="19" t="e">
        <f>'Przeliczenie CAD'!AD63+'Przeliczenie CAD'!AO63+'Przeliczenie CAD'!AZ63+'Przeliczenie CAD'!BK63+'Przeliczenie CAD'!BV63</f>
        <v>#N/A</v>
      </c>
      <c r="I58" s="19" t="e">
        <f>'Przeliczenie CAD'!AE63+'Przeliczenie CAD'!AP63+'Przeliczenie CAD'!BA63+'Przeliczenie CAD'!BL63+'Przeliczenie CAD'!BW63</f>
        <v>#N/A</v>
      </c>
      <c r="J58" s="19" t="e">
        <f>'Przeliczenie CAD'!AF63+'Przeliczenie CAD'!AQ63+'Przeliczenie CAD'!BB63+'Przeliczenie CAD'!BM63+'Przeliczenie CAD'!BX63</f>
        <v>#REF!</v>
      </c>
      <c r="K58" s="19" t="e">
        <f>'Przeliczenie CAD'!AG63+'Przeliczenie CAD'!AR63+'Przeliczenie CAD'!BC63+'Przeliczenie CAD'!BN63+'Przeliczenie CAD'!BY63</f>
        <v>#REF!</v>
      </c>
      <c r="L58" s="19" t="e">
        <f>'Przeliczenie CAD'!AH63+'Przeliczenie CAD'!AS63+'Przeliczenie CAD'!BD63+'Przeliczenie CAD'!BO63+'Przeliczenie CAD'!BZ63</f>
        <v>#REF!</v>
      </c>
      <c r="M58" s="19" t="e">
        <f>'Przeliczenie CAD'!AI63+'Przeliczenie CAD'!AT63+'Przeliczenie CAD'!BE63+'Przeliczenie CAD'!BP63+'Przeliczenie CAD'!CA63</f>
        <v>#REF!</v>
      </c>
      <c r="N58" s="19" t="e">
        <f>'Przeliczenie CAD'!AJ63+'Przeliczenie CAD'!AU63+'Przeliczenie CAD'!BF63+'Przeliczenie CAD'!BQ63+'Przeliczenie CAD'!CB63</f>
        <v>#REF!</v>
      </c>
    </row>
    <row r="59" spans="3:14" ht="60" x14ac:dyDescent="0.25">
      <c r="C59" s="17">
        <v>18</v>
      </c>
      <c r="D59" s="10" t="s">
        <v>121</v>
      </c>
      <c r="E59" s="19" t="e">
        <f>'Przeliczenie CAD'!AA64+'Przeliczenie CAD'!AL64+'Przeliczenie CAD'!AW64+'Przeliczenie CAD'!BH64+'Przeliczenie CAD'!BS64</f>
        <v>#N/A</v>
      </c>
      <c r="F59" s="19" t="e">
        <f>'Przeliczenie CAD'!AB64+'Przeliczenie CAD'!AM64+'Przeliczenie CAD'!AX64+'Przeliczenie CAD'!BI64+'Przeliczenie CAD'!BT64</f>
        <v>#N/A</v>
      </c>
      <c r="G59" s="19" t="e">
        <f>'Przeliczenie CAD'!AC64+'Przeliczenie CAD'!AN64+'Przeliczenie CAD'!AY64+'Przeliczenie CAD'!BJ64+'Przeliczenie CAD'!BU64</f>
        <v>#N/A</v>
      </c>
      <c r="H59" s="19" t="e">
        <f>'Przeliczenie CAD'!AD64+'Przeliczenie CAD'!AO64+'Przeliczenie CAD'!AZ64+'Przeliczenie CAD'!BK64+'Przeliczenie CAD'!BV64</f>
        <v>#N/A</v>
      </c>
      <c r="I59" s="19" t="e">
        <f>'Przeliczenie CAD'!AE64+'Przeliczenie CAD'!AP64+'Przeliczenie CAD'!BA64+'Przeliczenie CAD'!BL64+'Przeliczenie CAD'!BW64</f>
        <v>#N/A</v>
      </c>
      <c r="J59" s="19" t="e">
        <f>'Przeliczenie CAD'!AF64+'Przeliczenie CAD'!AQ64+'Przeliczenie CAD'!BB64+'Przeliczenie CAD'!BM64+'Przeliczenie CAD'!BX64</f>
        <v>#REF!</v>
      </c>
      <c r="K59" s="19" t="e">
        <f>'Przeliczenie CAD'!AG64+'Przeliczenie CAD'!AR64+'Przeliczenie CAD'!BC64+'Przeliczenie CAD'!BN64+'Przeliczenie CAD'!BY64</f>
        <v>#REF!</v>
      </c>
      <c r="L59" s="19" t="e">
        <f>'Przeliczenie CAD'!AH64+'Przeliczenie CAD'!AS64+'Przeliczenie CAD'!BD64+'Przeliczenie CAD'!BO64+'Przeliczenie CAD'!BZ64</f>
        <v>#REF!</v>
      </c>
      <c r="M59" s="19" t="e">
        <f>'Przeliczenie CAD'!AI64+'Przeliczenie CAD'!AT64+'Przeliczenie CAD'!BE64+'Przeliczenie CAD'!BP64+'Przeliczenie CAD'!CA64</f>
        <v>#REF!</v>
      </c>
      <c r="N59" s="19" t="e">
        <f>'Przeliczenie CAD'!AJ64+'Przeliczenie CAD'!AU64+'Przeliczenie CAD'!BF64+'Przeliczenie CAD'!BQ64+'Przeliczenie CAD'!CB64</f>
        <v>#REF!</v>
      </c>
    </row>
    <row r="60" spans="3:14" x14ac:dyDescent="0.25">
      <c r="C60" s="202" t="s">
        <v>27</v>
      </c>
      <c r="D60" s="203"/>
      <c r="E60" s="19">
        <f>'Przeliczenie CAD'!AA65+'Przeliczenie CAD'!AL65+'Przeliczenie CAD'!AW65+'Przeliczenie CAD'!BH65+'Przeliczenie CAD'!BS65</f>
        <v>0</v>
      </c>
      <c r="F60" s="19">
        <f>'Przeliczenie CAD'!AB65+'Przeliczenie CAD'!AM65+'Przeliczenie CAD'!AX65+'Przeliczenie CAD'!BI65+'Przeliczenie CAD'!BT65</f>
        <v>0</v>
      </c>
      <c r="G60" s="19">
        <f>'Przeliczenie CAD'!AC65+'Przeliczenie CAD'!AN65+'Przeliczenie CAD'!AY65+'Przeliczenie CAD'!BJ65+'Przeliczenie CAD'!BU65</f>
        <v>0</v>
      </c>
      <c r="H60" s="19">
        <f>'Przeliczenie CAD'!AD65+'Przeliczenie CAD'!AO65+'Przeliczenie CAD'!AZ65+'Przeliczenie CAD'!BK65+'Przeliczenie CAD'!BV65</f>
        <v>0</v>
      </c>
      <c r="I60" s="19">
        <f>'Przeliczenie CAD'!AE65+'Przeliczenie CAD'!AP65+'Przeliczenie CAD'!BA65+'Przeliczenie CAD'!BL65+'Przeliczenie CAD'!BW65</f>
        <v>0</v>
      </c>
      <c r="J60" s="19">
        <f>'Przeliczenie CAD'!AF65+'Przeliczenie CAD'!AQ65+'Przeliczenie CAD'!BB65+'Przeliczenie CAD'!BM65+'Przeliczenie CAD'!BX65</f>
        <v>0</v>
      </c>
      <c r="K60" s="19">
        <f>'Przeliczenie CAD'!AG65+'Przeliczenie CAD'!AR65+'Przeliczenie CAD'!BC65+'Przeliczenie CAD'!BN65+'Przeliczenie CAD'!BY65</f>
        <v>0</v>
      </c>
      <c r="L60" s="19">
        <f>'Przeliczenie CAD'!AH65+'Przeliczenie CAD'!AS65+'Przeliczenie CAD'!BD65+'Przeliczenie CAD'!BO65+'Przeliczenie CAD'!BZ65</f>
        <v>0</v>
      </c>
      <c r="M60" s="19">
        <f>'Przeliczenie CAD'!AI65+'Przeliczenie CAD'!AT65+'Przeliczenie CAD'!BE65+'Przeliczenie CAD'!BP65+'Przeliczenie CAD'!CA65</f>
        <v>0</v>
      </c>
      <c r="N60" s="19">
        <f>'Przeliczenie CAD'!AJ65+'Przeliczenie CAD'!AU65+'Przeliczenie CAD'!BF65+'Przeliczenie CAD'!BQ65+'Przeliczenie CAD'!CB65</f>
        <v>0</v>
      </c>
    </row>
    <row r="61" spans="3:14" ht="96" x14ac:dyDescent="0.25">
      <c r="C61" s="9">
        <v>19</v>
      </c>
      <c r="D61" s="10" t="s">
        <v>122</v>
      </c>
      <c r="E61" s="19" t="e">
        <f>'Przeliczenie CAD'!AA66+'Przeliczenie CAD'!AL66+'Przeliczenie CAD'!AW66+'Przeliczenie CAD'!BH66+'Przeliczenie CAD'!BS66</f>
        <v>#N/A</v>
      </c>
      <c r="F61" s="19" t="e">
        <f>'Przeliczenie CAD'!AB66+'Przeliczenie CAD'!AM66+'Przeliczenie CAD'!AX66+'Przeliczenie CAD'!BI66+'Przeliczenie CAD'!BT66</f>
        <v>#N/A</v>
      </c>
      <c r="G61" s="19" t="e">
        <f>'Przeliczenie CAD'!AC66+'Przeliczenie CAD'!AN66+'Przeliczenie CAD'!AY66+'Przeliczenie CAD'!BJ66+'Przeliczenie CAD'!BU66</f>
        <v>#N/A</v>
      </c>
      <c r="H61" s="19" t="e">
        <f>'Przeliczenie CAD'!AD66+'Przeliczenie CAD'!AO66+'Przeliczenie CAD'!AZ66+'Przeliczenie CAD'!BK66+'Przeliczenie CAD'!BV66</f>
        <v>#N/A</v>
      </c>
      <c r="I61" s="19" t="e">
        <f>'Przeliczenie CAD'!AE66+'Przeliczenie CAD'!AP66+'Przeliczenie CAD'!BA66+'Przeliczenie CAD'!BL66+'Przeliczenie CAD'!BW66</f>
        <v>#N/A</v>
      </c>
      <c r="J61" s="19" t="e">
        <f>'Przeliczenie CAD'!AF66+'Przeliczenie CAD'!AQ66+'Przeliczenie CAD'!BB66+'Przeliczenie CAD'!BM66+'Przeliczenie CAD'!BX66</f>
        <v>#REF!</v>
      </c>
      <c r="K61" s="19" t="e">
        <f>'Przeliczenie CAD'!AG66+'Przeliczenie CAD'!AR66+'Przeliczenie CAD'!BC66+'Przeliczenie CAD'!BN66+'Przeliczenie CAD'!BY66</f>
        <v>#REF!</v>
      </c>
      <c r="L61" s="19" t="e">
        <f>'Przeliczenie CAD'!AH66+'Przeliczenie CAD'!AS66+'Przeliczenie CAD'!BD66+'Przeliczenie CAD'!BO66+'Przeliczenie CAD'!BZ66</f>
        <v>#REF!</v>
      </c>
      <c r="M61" s="19" t="e">
        <f>'Przeliczenie CAD'!AI66+'Przeliczenie CAD'!AT66+'Przeliczenie CAD'!BE66+'Przeliczenie CAD'!BP66+'Przeliczenie CAD'!CA66</f>
        <v>#REF!</v>
      </c>
      <c r="N61" s="19" t="e">
        <f>'Przeliczenie CAD'!AJ66+'Przeliczenie CAD'!AU66+'Przeliczenie CAD'!BF66+'Przeliczenie CAD'!BQ66+'Przeliczenie CAD'!CB66</f>
        <v>#REF!</v>
      </c>
    </row>
    <row r="62" spans="3:14" ht="48" x14ac:dyDescent="0.25">
      <c r="C62" s="9">
        <v>20</v>
      </c>
      <c r="D62" s="10" t="s">
        <v>123</v>
      </c>
      <c r="E62" s="19" t="e">
        <f>'Przeliczenie CAD'!AA67+'Przeliczenie CAD'!AL67+'Przeliczenie CAD'!AW67+'Przeliczenie CAD'!BH67+'Przeliczenie CAD'!BS67</f>
        <v>#N/A</v>
      </c>
      <c r="F62" s="19" t="e">
        <f>'Przeliczenie CAD'!AB67+'Przeliczenie CAD'!AM67+'Przeliczenie CAD'!AX67+'Przeliczenie CAD'!BI67+'Przeliczenie CAD'!BT67</f>
        <v>#N/A</v>
      </c>
      <c r="G62" s="19" t="e">
        <f>'Przeliczenie CAD'!AC67+'Przeliczenie CAD'!AN67+'Przeliczenie CAD'!AY67+'Przeliczenie CAD'!BJ67+'Przeliczenie CAD'!BU67</f>
        <v>#N/A</v>
      </c>
      <c r="H62" s="19" t="e">
        <f>'Przeliczenie CAD'!AD67+'Przeliczenie CAD'!AO67+'Przeliczenie CAD'!AZ67+'Przeliczenie CAD'!BK67+'Przeliczenie CAD'!BV67</f>
        <v>#N/A</v>
      </c>
      <c r="I62" s="19" t="e">
        <f>'Przeliczenie CAD'!AE67+'Przeliczenie CAD'!AP67+'Przeliczenie CAD'!BA67+'Przeliczenie CAD'!BL67+'Przeliczenie CAD'!BW67</f>
        <v>#N/A</v>
      </c>
      <c r="J62" s="19" t="e">
        <f>'Przeliczenie CAD'!AF67+'Przeliczenie CAD'!AQ67+'Przeliczenie CAD'!BB67+'Przeliczenie CAD'!BM67+'Przeliczenie CAD'!BX67</f>
        <v>#REF!</v>
      </c>
      <c r="K62" s="19" t="e">
        <f>'Przeliczenie CAD'!AG67+'Przeliczenie CAD'!AR67+'Przeliczenie CAD'!BC67+'Przeliczenie CAD'!BN67+'Przeliczenie CAD'!BY67</f>
        <v>#REF!</v>
      </c>
      <c r="L62" s="19" t="e">
        <f>'Przeliczenie CAD'!AH67+'Przeliczenie CAD'!AS67+'Przeliczenie CAD'!BD67+'Przeliczenie CAD'!BO67+'Przeliczenie CAD'!BZ67</f>
        <v>#REF!</v>
      </c>
      <c r="M62" s="19" t="e">
        <f>'Przeliczenie CAD'!AI67+'Przeliczenie CAD'!AT67+'Przeliczenie CAD'!BE67+'Przeliczenie CAD'!BP67+'Przeliczenie CAD'!CA67</f>
        <v>#REF!</v>
      </c>
      <c r="N62" s="19" t="e">
        <f>'Przeliczenie CAD'!AJ67+'Przeliczenie CAD'!AU67+'Przeliczenie CAD'!BF67+'Przeliczenie CAD'!BQ67+'Przeliczenie CAD'!CB67</f>
        <v>#REF!</v>
      </c>
    </row>
    <row r="63" spans="3:14" ht="84" x14ac:dyDescent="0.25">
      <c r="C63" s="9">
        <v>21</v>
      </c>
      <c r="D63" s="10" t="s">
        <v>124</v>
      </c>
      <c r="E63" s="19" t="e">
        <f>'Przeliczenie CAD'!AA68+'Przeliczenie CAD'!AL68+'Przeliczenie CAD'!AW68+'Przeliczenie CAD'!BH68+'Przeliczenie CAD'!BS68</f>
        <v>#N/A</v>
      </c>
      <c r="F63" s="19" t="e">
        <f>'Przeliczenie CAD'!AB68+'Przeliczenie CAD'!AM68+'Przeliczenie CAD'!AX68+'Przeliczenie CAD'!BI68+'Przeliczenie CAD'!BT68</f>
        <v>#N/A</v>
      </c>
      <c r="G63" s="19" t="e">
        <f>'Przeliczenie CAD'!AC68+'Przeliczenie CAD'!AN68+'Przeliczenie CAD'!AY68+'Przeliczenie CAD'!BJ68+'Przeliczenie CAD'!BU68</f>
        <v>#N/A</v>
      </c>
      <c r="H63" s="19" t="e">
        <f>'Przeliczenie CAD'!AD68+'Przeliczenie CAD'!AO68+'Przeliczenie CAD'!AZ68+'Przeliczenie CAD'!BK68+'Przeliczenie CAD'!BV68</f>
        <v>#N/A</v>
      </c>
      <c r="I63" s="19" t="e">
        <f>'Przeliczenie CAD'!AE68+'Przeliczenie CAD'!AP68+'Przeliczenie CAD'!BA68+'Przeliczenie CAD'!BL68+'Przeliczenie CAD'!BW68</f>
        <v>#N/A</v>
      </c>
      <c r="J63" s="19" t="e">
        <f>'Przeliczenie CAD'!AF68+'Przeliczenie CAD'!AQ68+'Przeliczenie CAD'!BB68+'Przeliczenie CAD'!BM68+'Przeliczenie CAD'!BX68</f>
        <v>#REF!</v>
      </c>
      <c r="K63" s="19" t="e">
        <f>'Przeliczenie CAD'!AG68+'Przeliczenie CAD'!AR68+'Przeliczenie CAD'!BC68+'Przeliczenie CAD'!BN68+'Przeliczenie CAD'!BY68</f>
        <v>#REF!</v>
      </c>
      <c r="L63" s="19" t="e">
        <f>'Przeliczenie CAD'!AH68+'Przeliczenie CAD'!AS68+'Przeliczenie CAD'!BD68+'Przeliczenie CAD'!BO68+'Przeliczenie CAD'!BZ68</f>
        <v>#REF!</v>
      </c>
      <c r="M63" s="19" t="e">
        <f>'Przeliczenie CAD'!AI68+'Przeliczenie CAD'!AT68+'Przeliczenie CAD'!BE68+'Przeliczenie CAD'!BP68+'Przeliczenie CAD'!CA68</f>
        <v>#REF!</v>
      </c>
      <c r="N63" s="19" t="e">
        <f>'Przeliczenie CAD'!AJ68+'Przeliczenie CAD'!AU68+'Przeliczenie CAD'!BF68+'Przeliczenie CAD'!BQ68+'Przeliczenie CAD'!CB68</f>
        <v>#REF!</v>
      </c>
    </row>
    <row r="64" spans="3:14" ht="72" x14ac:dyDescent="0.25">
      <c r="C64" s="9">
        <v>22</v>
      </c>
      <c r="D64" s="10" t="s">
        <v>125</v>
      </c>
      <c r="E64" s="19" t="e">
        <f>'Przeliczenie CAD'!AA69+'Przeliczenie CAD'!AL69+'Przeliczenie CAD'!AW69+'Przeliczenie CAD'!BH69+'Przeliczenie CAD'!BS69</f>
        <v>#N/A</v>
      </c>
      <c r="F64" s="19" t="e">
        <f>'Przeliczenie CAD'!AB69+'Przeliczenie CAD'!AM69+'Przeliczenie CAD'!AX69+'Przeliczenie CAD'!BI69+'Przeliczenie CAD'!BT69</f>
        <v>#N/A</v>
      </c>
      <c r="G64" s="19" t="e">
        <f>'Przeliczenie CAD'!AC69+'Przeliczenie CAD'!AN69+'Przeliczenie CAD'!AY69+'Przeliczenie CAD'!BJ69+'Przeliczenie CAD'!BU69</f>
        <v>#N/A</v>
      </c>
      <c r="H64" s="19" t="e">
        <f>'Przeliczenie CAD'!AD69+'Przeliczenie CAD'!AO69+'Przeliczenie CAD'!AZ69+'Przeliczenie CAD'!BK69+'Przeliczenie CAD'!BV69</f>
        <v>#N/A</v>
      </c>
      <c r="I64" s="19" t="e">
        <f>'Przeliczenie CAD'!AE69+'Przeliczenie CAD'!AP69+'Przeliczenie CAD'!BA69+'Przeliczenie CAD'!BL69+'Przeliczenie CAD'!BW69</f>
        <v>#N/A</v>
      </c>
      <c r="J64" s="19" t="e">
        <f>'Przeliczenie CAD'!AF69+'Przeliczenie CAD'!AQ69+'Przeliczenie CAD'!BB69+'Przeliczenie CAD'!BM69+'Przeliczenie CAD'!BX69</f>
        <v>#REF!</v>
      </c>
      <c r="K64" s="19" t="e">
        <f>'Przeliczenie CAD'!AG69+'Przeliczenie CAD'!AR69+'Przeliczenie CAD'!BC69+'Przeliczenie CAD'!BN69+'Przeliczenie CAD'!BY69</f>
        <v>#REF!</v>
      </c>
      <c r="L64" s="19" t="e">
        <f>'Przeliczenie CAD'!AH69+'Przeliczenie CAD'!AS69+'Przeliczenie CAD'!BD69+'Przeliczenie CAD'!BO69+'Przeliczenie CAD'!BZ69</f>
        <v>#REF!</v>
      </c>
      <c r="M64" s="19" t="e">
        <f>'Przeliczenie CAD'!AI69+'Przeliczenie CAD'!AT69+'Przeliczenie CAD'!BE69+'Przeliczenie CAD'!BP69+'Przeliczenie CAD'!CA69</f>
        <v>#REF!</v>
      </c>
      <c r="N64" s="19" t="e">
        <f>'Przeliczenie CAD'!AJ69+'Przeliczenie CAD'!AU69+'Przeliczenie CAD'!BF69+'Przeliczenie CAD'!BQ69+'Przeliczenie CAD'!CB69</f>
        <v>#REF!</v>
      </c>
    </row>
    <row r="65" spans="3:14" ht="108" x14ac:dyDescent="0.25">
      <c r="C65" s="9">
        <v>23</v>
      </c>
      <c r="D65" s="10" t="s">
        <v>126</v>
      </c>
      <c r="E65" s="19" t="e">
        <f>'Przeliczenie CAD'!AA70+'Przeliczenie CAD'!AL70+'Przeliczenie CAD'!AW70+'Przeliczenie CAD'!BH70+'Przeliczenie CAD'!BS70</f>
        <v>#N/A</v>
      </c>
      <c r="F65" s="19" t="e">
        <f>'Przeliczenie CAD'!AB70+'Przeliczenie CAD'!AM70+'Przeliczenie CAD'!AX70+'Przeliczenie CAD'!BI70+'Przeliczenie CAD'!BT70</f>
        <v>#N/A</v>
      </c>
      <c r="G65" s="19" t="e">
        <f>'Przeliczenie CAD'!AC70+'Przeliczenie CAD'!AN70+'Przeliczenie CAD'!AY70+'Przeliczenie CAD'!BJ70+'Przeliczenie CAD'!BU70</f>
        <v>#N/A</v>
      </c>
      <c r="H65" s="19" t="e">
        <f>'Przeliczenie CAD'!AD70+'Przeliczenie CAD'!AO70+'Przeliczenie CAD'!AZ70+'Przeliczenie CAD'!BK70+'Przeliczenie CAD'!BV70</f>
        <v>#N/A</v>
      </c>
      <c r="I65" s="19" t="e">
        <f>'Przeliczenie CAD'!AE70+'Przeliczenie CAD'!AP70+'Przeliczenie CAD'!BA70+'Przeliczenie CAD'!BL70+'Przeliczenie CAD'!BW70</f>
        <v>#N/A</v>
      </c>
      <c r="J65" s="19" t="e">
        <f>'Przeliczenie CAD'!AF70+'Przeliczenie CAD'!AQ70+'Przeliczenie CAD'!BB70+'Przeliczenie CAD'!BM70+'Przeliczenie CAD'!BX70</f>
        <v>#REF!</v>
      </c>
      <c r="K65" s="19" t="e">
        <f>'Przeliczenie CAD'!AG70+'Przeliczenie CAD'!AR70+'Przeliczenie CAD'!BC70+'Przeliczenie CAD'!BN70+'Przeliczenie CAD'!BY70</f>
        <v>#REF!</v>
      </c>
      <c r="L65" s="19" t="e">
        <f>'Przeliczenie CAD'!AH70+'Przeliczenie CAD'!AS70+'Przeliczenie CAD'!BD70+'Przeliczenie CAD'!BO70+'Przeliczenie CAD'!BZ70</f>
        <v>#REF!</v>
      </c>
      <c r="M65" s="19" t="e">
        <f>'Przeliczenie CAD'!AI70+'Przeliczenie CAD'!AT70+'Przeliczenie CAD'!BE70+'Przeliczenie CAD'!BP70+'Przeliczenie CAD'!CA70</f>
        <v>#REF!</v>
      </c>
      <c r="N65" s="19" t="e">
        <f>'Przeliczenie CAD'!AJ70+'Przeliczenie CAD'!AU70+'Przeliczenie CAD'!BF70+'Przeliczenie CAD'!BQ70+'Przeliczenie CAD'!CB70</f>
        <v>#REF!</v>
      </c>
    </row>
    <row r="66" spans="3:14" ht="72" x14ac:dyDescent="0.25">
      <c r="C66" s="9">
        <v>24</v>
      </c>
      <c r="D66" s="10" t="s">
        <v>127</v>
      </c>
      <c r="E66" s="19" t="e">
        <f>'Przeliczenie CAD'!AA71+'Przeliczenie CAD'!AL71+'Przeliczenie CAD'!AW71+'Przeliczenie CAD'!BH71+'Przeliczenie CAD'!BS71</f>
        <v>#N/A</v>
      </c>
      <c r="F66" s="19" t="e">
        <f>'Przeliczenie CAD'!AB71+'Przeliczenie CAD'!AM71+'Przeliczenie CAD'!AX71+'Przeliczenie CAD'!BI71+'Przeliczenie CAD'!BT71</f>
        <v>#N/A</v>
      </c>
      <c r="G66" s="19" t="e">
        <f>'Przeliczenie CAD'!AC71+'Przeliczenie CAD'!AN71+'Przeliczenie CAD'!AY71+'Przeliczenie CAD'!BJ71+'Przeliczenie CAD'!BU71</f>
        <v>#N/A</v>
      </c>
      <c r="H66" s="19" t="e">
        <f>'Przeliczenie CAD'!AD71+'Przeliczenie CAD'!AO71+'Przeliczenie CAD'!AZ71+'Przeliczenie CAD'!BK71+'Przeliczenie CAD'!BV71</f>
        <v>#N/A</v>
      </c>
      <c r="I66" s="19" t="e">
        <f>'Przeliczenie CAD'!AE71+'Przeliczenie CAD'!AP71+'Przeliczenie CAD'!BA71+'Przeliczenie CAD'!BL71+'Przeliczenie CAD'!BW71</f>
        <v>#N/A</v>
      </c>
      <c r="J66" s="19" t="e">
        <f>'Przeliczenie CAD'!AF71+'Przeliczenie CAD'!AQ71+'Przeliczenie CAD'!BB71+'Przeliczenie CAD'!BM71+'Przeliczenie CAD'!BX71</f>
        <v>#REF!</v>
      </c>
      <c r="K66" s="19" t="e">
        <f>'Przeliczenie CAD'!AG71+'Przeliczenie CAD'!AR71+'Przeliczenie CAD'!BC71+'Przeliczenie CAD'!BN71+'Przeliczenie CAD'!BY71</f>
        <v>#REF!</v>
      </c>
      <c r="L66" s="19" t="e">
        <f>'Przeliczenie CAD'!AH71+'Przeliczenie CAD'!AS71+'Przeliczenie CAD'!BD71+'Przeliczenie CAD'!BO71+'Przeliczenie CAD'!BZ71</f>
        <v>#REF!</v>
      </c>
      <c r="M66" s="19" t="e">
        <f>'Przeliczenie CAD'!AI71+'Przeliczenie CAD'!AT71+'Przeliczenie CAD'!BE71+'Przeliczenie CAD'!BP71+'Przeliczenie CAD'!CA71</f>
        <v>#REF!</v>
      </c>
      <c r="N66" s="19" t="e">
        <f>'Przeliczenie CAD'!AJ71+'Przeliczenie CAD'!AU71+'Przeliczenie CAD'!BF71+'Przeliczenie CAD'!BQ71+'Przeliczenie CAD'!CB71</f>
        <v>#REF!</v>
      </c>
    </row>
    <row r="67" spans="3:14" ht="108" x14ac:dyDescent="0.25">
      <c r="C67" s="9">
        <v>25</v>
      </c>
      <c r="D67" s="10" t="s">
        <v>128</v>
      </c>
      <c r="E67" s="19" t="e">
        <f>'Przeliczenie CAD'!AA72+'Przeliczenie CAD'!AL72+'Przeliczenie CAD'!AW72+'Przeliczenie CAD'!BH72+'Przeliczenie CAD'!BS72</f>
        <v>#N/A</v>
      </c>
      <c r="F67" s="19" t="e">
        <f>'Przeliczenie CAD'!AB72+'Przeliczenie CAD'!AM72+'Przeliczenie CAD'!AX72+'Przeliczenie CAD'!BI72+'Przeliczenie CAD'!BT72</f>
        <v>#N/A</v>
      </c>
      <c r="G67" s="19" t="e">
        <f>'Przeliczenie CAD'!AC72+'Przeliczenie CAD'!AN72+'Przeliczenie CAD'!AY72+'Przeliczenie CAD'!BJ72+'Przeliczenie CAD'!BU72</f>
        <v>#N/A</v>
      </c>
      <c r="H67" s="19" t="e">
        <f>'Przeliczenie CAD'!AD72+'Przeliczenie CAD'!AO72+'Przeliczenie CAD'!AZ72+'Przeliczenie CAD'!BK72+'Przeliczenie CAD'!BV72</f>
        <v>#N/A</v>
      </c>
      <c r="I67" s="19" t="e">
        <f>'Przeliczenie CAD'!AE72+'Przeliczenie CAD'!AP72+'Przeliczenie CAD'!BA72+'Przeliczenie CAD'!BL72+'Przeliczenie CAD'!BW72</f>
        <v>#N/A</v>
      </c>
      <c r="J67" s="19" t="e">
        <f>'Przeliczenie CAD'!AF72+'Przeliczenie CAD'!AQ72+'Przeliczenie CAD'!BB72+'Przeliczenie CAD'!BM72+'Przeliczenie CAD'!BX72</f>
        <v>#REF!</v>
      </c>
      <c r="K67" s="19" t="e">
        <f>'Przeliczenie CAD'!AG72+'Przeliczenie CAD'!AR72+'Przeliczenie CAD'!BC72+'Przeliczenie CAD'!BN72+'Przeliczenie CAD'!BY72</f>
        <v>#REF!</v>
      </c>
      <c r="L67" s="19" t="e">
        <f>'Przeliczenie CAD'!AH72+'Przeliczenie CAD'!AS72+'Przeliczenie CAD'!BD72+'Przeliczenie CAD'!BO72+'Przeliczenie CAD'!BZ72</f>
        <v>#REF!</v>
      </c>
      <c r="M67" s="19" t="e">
        <f>'Przeliczenie CAD'!AI72+'Przeliczenie CAD'!AT72+'Przeliczenie CAD'!BE72+'Przeliczenie CAD'!BP72+'Przeliczenie CAD'!CA72</f>
        <v>#REF!</v>
      </c>
      <c r="N67" s="19" t="e">
        <f>'Przeliczenie CAD'!AJ72+'Przeliczenie CAD'!AU72+'Przeliczenie CAD'!BF72+'Przeliczenie CAD'!BQ72+'Przeliczenie CAD'!CB72</f>
        <v>#REF!</v>
      </c>
    </row>
    <row r="68" spans="3:14" ht="60" x14ac:dyDescent="0.25">
      <c r="C68" s="9">
        <v>26</v>
      </c>
      <c r="D68" s="10" t="s">
        <v>129</v>
      </c>
      <c r="E68" s="19" t="e">
        <f>'Przeliczenie CAD'!AA73+'Przeliczenie CAD'!AL73+'Przeliczenie CAD'!AW73+'Przeliczenie CAD'!BH73+'Przeliczenie CAD'!BS73</f>
        <v>#N/A</v>
      </c>
      <c r="F68" s="19" t="e">
        <f>'Przeliczenie CAD'!AB73+'Przeliczenie CAD'!AM73+'Przeliczenie CAD'!AX73+'Przeliczenie CAD'!BI73+'Przeliczenie CAD'!BT73</f>
        <v>#N/A</v>
      </c>
      <c r="G68" s="19" t="e">
        <f>'Przeliczenie CAD'!AC73+'Przeliczenie CAD'!AN73+'Przeliczenie CAD'!AY73+'Przeliczenie CAD'!BJ73+'Przeliczenie CAD'!BU73</f>
        <v>#N/A</v>
      </c>
      <c r="H68" s="19" t="e">
        <f>'Przeliczenie CAD'!AD73+'Przeliczenie CAD'!AO73+'Przeliczenie CAD'!AZ73+'Przeliczenie CAD'!BK73+'Przeliczenie CAD'!BV73</f>
        <v>#N/A</v>
      </c>
      <c r="I68" s="19" t="e">
        <f>'Przeliczenie CAD'!AE73+'Przeliczenie CAD'!AP73+'Przeliczenie CAD'!BA73+'Przeliczenie CAD'!BL73+'Przeliczenie CAD'!BW73</f>
        <v>#N/A</v>
      </c>
      <c r="J68" s="19" t="e">
        <f>'Przeliczenie CAD'!AF73+'Przeliczenie CAD'!AQ73+'Przeliczenie CAD'!BB73+'Przeliczenie CAD'!BM73+'Przeliczenie CAD'!BX73</f>
        <v>#REF!</v>
      </c>
      <c r="K68" s="19" t="e">
        <f>'Przeliczenie CAD'!AG73+'Przeliczenie CAD'!AR73+'Przeliczenie CAD'!BC73+'Przeliczenie CAD'!BN73+'Przeliczenie CAD'!BY73</f>
        <v>#REF!</v>
      </c>
      <c r="L68" s="19" t="e">
        <f>'Przeliczenie CAD'!AH73+'Przeliczenie CAD'!AS73+'Przeliczenie CAD'!BD73+'Przeliczenie CAD'!BO73+'Przeliczenie CAD'!BZ73</f>
        <v>#REF!</v>
      </c>
      <c r="M68" s="19" t="e">
        <f>'Przeliczenie CAD'!AI73+'Przeliczenie CAD'!AT73+'Przeliczenie CAD'!BE73+'Przeliczenie CAD'!BP73+'Przeliczenie CAD'!CA73</f>
        <v>#REF!</v>
      </c>
      <c r="N68" s="19" t="e">
        <f>'Przeliczenie CAD'!AJ73+'Przeliczenie CAD'!AU73+'Przeliczenie CAD'!BF73+'Przeliczenie CAD'!BQ73+'Przeliczenie CAD'!CB73</f>
        <v>#REF!</v>
      </c>
    </row>
  </sheetData>
  <mergeCells count="5">
    <mergeCell ref="C38:D38"/>
    <mergeCell ref="C43:D43"/>
    <mergeCell ref="C51:D51"/>
    <mergeCell ref="C55:D55"/>
    <mergeCell ref="C60:D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8" sqref="B8"/>
    </sheetView>
  </sheetViews>
  <sheetFormatPr defaultRowHeight="15" x14ac:dyDescent="0.25"/>
  <cols>
    <col min="1" max="1" width="20.42578125" customWidth="1"/>
    <col min="2" max="10" width="13.140625" bestFit="1" customWidth="1"/>
    <col min="11" max="11" width="14.140625" bestFit="1" customWidth="1"/>
  </cols>
  <sheetData>
    <row r="1" spans="1:11" ht="23.25" customHeight="1" x14ac:dyDescent="0.25">
      <c r="B1" s="6" t="s">
        <v>33</v>
      </c>
      <c r="C1" s="6" t="s">
        <v>34</v>
      </c>
      <c r="D1" s="6" t="s">
        <v>35</v>
      </c>
      <c r="E1" s="6" t="s">
        <v>36</v>
      </c>
      <c r="F1" s="6" t="s">
        <v>37</v>
      </c>
      <c r="G1" s="6" t="s">
        <v>38</v>
      </c>
      <c r="H1" s="6" t="s">
        <v>39</v>
      </c>
      <c r="I1" s="6" t="s">
        <v>40</v>
      </c>
      <c r="J1" s="6" t="s">
        <v>41</v>
      </c>
      <c r="K1" s="6" t="s">
        <v>42</v>
      </c>
    </row>
    <row r="2" spans="1:11" ht="59.25" customHeight="1" x14ac:dyDescent="0.25">
      <c r="B2" s="39" t="e">
        <f>Oferty!#REF!</f>
        <v>#REF!</v>
      </c>
      <c r="C2" s="39" t="e">
        <f>Oferty!#REF!</f>
        <v>#REF!</v>
      </c>
      <c r="D2" s="39" t="e">
        <f>Oferty!#REF!</f>
        <v>#REF!</v>
      </c>
      <c r="E2" s="39" t="e">
        <f>Oferty!#REF!</f>
        <v>#REF!</v>
      </c>
      <c r="F2" s="39" t="e">
        <f>Oferty!#REF!</f>
        <v>#REF!</v>
      </c>
      <c r="G2" s="39" t="e">
        <f>Oferty!#REF!</f>
        <v>#REF!</v>
      </c>
      <c r="H2" s="39" t="e">
        <f>Oferty!#REF!</f>
        <v>#REF!</v>
      </c>
      <c r="I2" s="39" t="e">
        <f>Oferty!#REF!</f>
        <v>#REF!</v>
      </c>
      <c r="J2" s="39" t="e">
        <f>Oferty!#REF!</f>
        <v>#REF!</v>
      </c>
      <c r="K2" s="39" t="e">
        <f>Oferty!#REF!</f>
        <v>#REF!</v>
      </c>
    </row>
    <row r="3" spans="1:11" x14ac:dyDescent="0.25">
      <c r="B3" s="5"/>
      <c r="C3" s="5"/>
      <c r="D3" s="5"/>
      <c r="E3" s="5"/>
      <c r="F3" s="5"/>
      <c r="G3" s="5"/>
      <c r="H3" s="5"/>
      <c r="I3" s="5"/>
      <c r="J3" s="5"/>
      <c r="K3" s="5"/>
    </row>
    <row r="4" spans="1:11" x14ac:dyDescent="0.25">
      <c r="B4" s="5" t="e">
        <f t="shared" ref="B4:G4" si="0">RANK(B6,$B$6:$G$6)</f>
        <v>#REF!</v>
      </c>
      <c r="C4" s="5" t="e">
        <f t="shared" si="0"/>
        <v>#REF!</v>
      </c>
      <c r="D4" s="5" t="e">
        <f t="shared" si="0"/>
        <v>#REF!</v>
      </c>
      <c r="E4" s="5" t="e">
        <f t="shared" si="0"/>
        <v>#REF!</v>
      </c>
      <c r="F4" s="5" t="e">
        <f t="shared" si="0"/>
        <v>#REF!</v>
      </c>
      <c r="G4" s="5" t="e">
        <f t="shared" si="0"/>
        <v>#REF!</v>
      </c>
      <c r="H4" s="5" t="e">
        <f t="shared" ref="H4:K4" si="1">RANK(H6,$B$6:$K$6)</f>
        <v>#REF!</v>
      </c>
      <c r="I4" s="5" t="e">
        <f t="shared" si="1"/>
        <v>#REF!</v>
      </c>
      <c r="J4" s="5" t="e">
        <f t="shared" si="1"/>
        <v>#REF!</v>
      </c>
      <c r="K4" s="5" t="e">
        <f t="shared" si="1"/>
        <v>#REF!</v>
      </c>
    </row>
    <row r="6" spans="1:11" x14ac:dyDescent="0.25">
      <c r="B6" s="34" t="e">
        <f t="shared" ref="B6:K6" si="2">SUM(B8:B14)</f>
        <v>#REF!</v>
      </c>
      <c r="C6" s="34" t="e">
        <f t="shared" si="2"/>
        <v>#REF!</v>
      </c>
      <c r="D6" s="34" t="e">
        <f t="shared" si="2"/>
        <v>#REF!</v>
      </c>
      <c r="E6" s="34" t="e">
        <f t="shared" si="2"/>
        <v>#REF!</v>
      </c>
      <c r="F6" s="34" t="e">
        <f t="shared" si="2"/>
        <v>#REF!</v>
      </c>
      <c r="G6" s="34" t="e">
        <f t="shared" si="2"/>
        <v>#REF!</v>
      </c>
      <c r="H6" s="34" t="e">
        <f t="shared" si="2"/>
        <v>#REF!</v>
      </c>
      <c r="I6" s="34" t="e">
        <f t="shared" si="2"/>
        <v>#REF!</v>
      </c>
      <c r="J6" s="34" t="e">
        <f t="shared" si="2"/>
        <v>#REF!</v>
      </c>
      <c r="K6" s="34" t="e">
        <f t="shared" si="2"/>
        <v>#REF!</v>
      </c>
    </row>
    <row r="7" spans="1:11" x14ac:dyDescent="0.25">
      <c r="B7" s="5"/>
      <c r="C7" s="5"/>
      <c r="D7" s="5"/>
      <c r="E7" s="5"/>
      <c r="F7" s="5"/>
      <c r="G7" s="5"/>
      <c r="H7" s="5"/>
      <c r="I7" s="5"/>
      <c r="J7" s="5"/>
      <c r="K7" s="5"/>
    </row>
    <row r="8" spans="1:11" x14ac:dyDescent="0.25">
      <c r="A8" s="1" t="s">
        <v>5</v>
      </c>
      <c r="B8" s="16" t="e">
        <f>'Podsumowanie A'!E5</f>
        <v>#REF!</v>
      </c>
      <c r="C8" s="16" t="e">
        <f>'Podsumowanie A'!F5</f>
        <v>#REF!</v>
      </c>
      <c r="D8" s="16" t="e">
        <f>'Podsumowanie A'!G5</f>
        <v>#REF!</v>
      </c>
      <c r="E8" s="16" t="e">
        <f>'Podsumowanie A'!H5</f>
        <v>#REF!</v>
      </c>
      <c r="F8" s="16" t="e">
        <f>'Podsumowanie A'!I5</f>
        <v>#REF!</v>
      </c>
      <c r="G8" s="16" t="e">
        <f>'Podsumowanie A'!J5</f>
        <v>#REF!</v>
      </c>
      <c r="H8" s="16" t="e">
        <f>'Podsumowanie A'!K5</f>
        <v>#REF!</v>
      </c>
      <c r="I8" s="16" t="e">
        <f>'Podsumowanie A'!L5</f>
        <v>#REF!</v>
      </c>
      <c r="J8" s="16" t="e">
        <f>'Podsumowanie A'!M5</f>
        <v>#REF!</v>
      </c>
      <c r="K8" s="16" t="e">
        <f>'Podsumowanie A'!N5</f>
        <v>#REF!</v>
      </c>
    </row>
    <row r="9" spans="1:11" x14ac:dyDescent="0.25">
      <c r="A9" t="s">
        <v>6</v>
      </c>
      <c r="B9" s="16" t="e">
        <f>'Podsumowanie A'!E11</f>
        <v>#REF!</v>
      </c>
      <c r="C9" s="16" t="e">
        <f>'Podsumowanie A'!F11</f>
        <v>#REF!</v>
      </c>
      <c r="D9" s="16" t="e">
        <f>'Podsumowanie A'!G11</f>
        <v>#REF!</v>
      </c>
      <c r="E9" s="16" t="e">
        <f>'Podsumowanie A'!H11</f>
        <v>#REF!</v>
      </c>
      <c r="F9" s="16" t="e">
        <f>'Podsumowanie A'!I11</f>
        <v>#REF!</v>
      </c>
      <c r="G9" s="16" t="e">
        <f>'Podsumowanie A'!J11</f>
        <v>#REF!</v>
      </c>
      <c r="H9" s="16" t="e">
        <f>'Podsumowanie A'!K11</f>
        <v>#REF!</v>
      </c>
      <c r="I9" s="16" t="e">
        <f>'Podsumowanie A'!L11</f>
        <v>#REF!</v>
      </c>
      <c r="J9" s="16" t="e">
        <f>'Podsumowanie A'!M11</f>
        <v>#REF!</v>
      </c>
      <c r="K9" s="16" t="e">
        <f>'Podsumowanie A'!N11</f>
        <v>#REF!</v>
      </c>
    </row>
    <row r="10" spans="1:11" x14ac:dyDescent="0.25">
      <c r="A10" t="s">
        <v>11</v>
      </c>
      <c r="B10" s="16" t="e">
        <f>'Podsumowanie A'!E20</f>
        <v>#REF!</v>
      </c>
      <c r="C10" s="16" t="e">
        <f>'Podsumowanie A'!F20</f>
        <v>#REF!</v>
      </c>
      <c r="D10" s="16" t="e">
        <f>'Podsumowanie A'!G20</f>
        <v>#REF!</v>
      </c>
      <c r="E10" s="16" t="e">
        <f>'Podsumowanie A'!H20</f>
        <v>#REF!</v>
      </c>
      <c r="F10" s="16" t="e">
        <f>'Podsumowanie A'!I20</f>
        <v>#REF!</v>
      </c>
      <c r="G10" s="16" t="e">
        <f>'Podsumowanie A'!J20</f>
        <v>#REF!</v>
      </c>
      <c r="H10" s="16" t="e">
        <f>'Podsumowanie A'!K20</f>
        <v>#REF!</v>
      </c>
      <c r="I10" s="16" t="e">
        <f>'Podsumowanie A'!L20</f>
        <v>#REF!</v>
      </c>
      <c r="J10" s="16" t="e">
        <f>'Podsumowanie A'!M20</f>
        <v>#REF!</v>
      </c>
      <c r="K10" s="16" t="e">
        <f>'Podsumowanie A'!N20</f>
        <v>#REF!</v>
      </c>
    </row>
    <row r="11" spans="1:11" x14ac:dyDescent="0.25">
      <c r="A11" t="s">
        <v>16</v>
      </c>
      <c r="B11" s="16" t="e">
        <f>'Podsumowanie A'!E24</f>
        <v>#REF!</v>
      </c>
      <c r="C11" s="16" t="e">
        <f>'Podsumowanie A'!F24</f>
        <v>#REF!</v>
      </c>
      <c r="D11" s="16" t="e">
        <f>'Podsumowanie A'!G24</f>
        <v>#REF!</v>
      </c>
      <c r="E11" s="16" t="e">
        <f>'Podsumowanie A'!H24</f>
        <v>#REF!</v>
      </c>
      <c r="F11" s="16" t="e">
        <f>'Podsumowanie A'!I24</f>
        <v>#REF!</v>
      </c>
      <c r="G11" s="16" t="e">
        <f>'Podsumowanie A'!J24</f>
        <v>#REF!</v>
      </c>
      <c r="H11" s="16" t="e">
        <f>'Podsumowanie A'!K24</f>
        <v>#REF!</v>
      </c>
      <c r="I11" s="16" t="e">
        <f>'Podsumowanie A'!L24</f>
        <v>#REF!</v>
      </c>
      <c r="J11" s="16" t="e">
        <f>'Podsumowanie A'!M24</f>
        <v>#REF!</v>
      </c>
      <c r="K11" s="16" t="e">
        <f>'Podsumowanie A'!N24</f>
        <v>#REF!</v>
      </c>
    </row>
    <row r="12" spans="1:11" x14ac:dyDescent="0.25">
      <c r="A12" t="s">
        <v>19</v>
      </c>
      <c r="B12" s="16" t="e">
        <f>'Podsumowanie A'!E30</f>
        <v>#REF!</v>
      </c>
      <c r="C12" s="16" t="e">
        <f>'Podsumowanie A'!F30</f>
        <v>#REF!</v>
      </c>
      <c r="D12" s="16" t="e">
        <f>'Podsumowanie A'!G30</f>
        <v>#REF!</v>
      </c>
      <c r="E12" s="16" t="e">
        <f>'Podsumowanie A'!H30</f>
        <v>#REF!</v>
      </c>
      <c r="F12" s="16" t="e">
        <f>'Podsumowanie A'!I30</f>
        <v>#REF!</v>
      </c>
      <c r="G12" s="16" t="e">
        <f>'Podsumowanie A'!J30</f>
        <v>#REF!</v>
      </c>
      <c r="H12" s="16" t="e">
        <f>'Podsumowanie A'!K30</f>
        <v>#REF!</v>
      </c>
      <c r="I12" s="16" t="e">
        <f>'Podsumowanie A'!L30</f>
        <v>#REF!</v>
      </c>
      <c r="J12" s="16" t="e">
        <f>'Podsumowanie A'!M30</f>
        <v>#REF!</v>
      </c>
      <c r="K12" s="16" t="e">
        <f>'Podsumowanie A'!N30</f>
        <v>#REF!</v>
      </c>
    </row>
    <row r="13" spans="1:11" x14ac:dyDescent="0.25">
      <c r="A13" t="s">
        <v>54</v>
      </c>
      <c r="B13" s="16" t="e">
        <f>'Podsumowanie A'!E37</f>
        <v>#REF!</v>
      </c>
      <c r="C13" s="16" t="e">
        <f>'Podsumowanie A'!F37</f>
        <v>#REF!</v>
      </c>
      <c r="D13" s="16" t="e">
        <f>'Podsumowanie A'!G37</f>
        <v>#REF!</v>
      </c>
      <c r="E13" s="16" t="e">
        <f>'Podsumowanie A'!H37</f>
        <v>#REF!</v>
      </c>
      <c r="F13" s="16" t="e">
        <f>'Podsumowanie A'!I37</f>
        <v>#REF!</v>
      </c>
      <c r="G13" s="16" t="e">
        <f>'Podsumowanie A'!J37</f>
        <v>#REF!</v>
      </c>
      <c r="H13" s="16" t="e">
        <f>'Podsumowanie A'!K37</f>
        <v>#REF!</v>
      </c>
      <c r="I13" s="16" t="e">
        <f>'Podsumowanie A'!L37</f>
        <v>#REF!</v>
      </c>
      <c r="J13" s="16" t="e">
        <f>'Podsumowanie A'!M37</f>
        <v>#REF!</v>
      </c>
      <c r="K13" s="16" t="e">
        <f>'Podsumowanie A'!N37</f>
        <v>#REF!</v>
      </c>
    </row>
    <row r="14" spans="1:11" ht="24" customHeight="1" x14ac:dyDescent="0.25">
      <c r="A14" s="4" t="s">
        <v>53</v>
      </c>
      <c r="B14" s="18" t="e">
        <f>'Podsumowanie A'!E38</f>
        <v>#N/A</v>
      </c>
      <c r="C14" s="18" t="e">
        <f>'Podsumowanie A'!F38</f>
        <v>#N/A</v>
      </c>
      <c r="D14" s="18" t="e">
        <f>'Podsumowanie A'!G38</f>
        <v>#N/A</v>
      </c>
      <c r="E14" s="18" t="e">
        <f>'Podsumowanie A'!H38</f>
        <v>#N/A</v>
      </c>
      <c r="F14" s="18" t="e">
        <f>'Podsumowanie A'!I38</f>
        <v>#N/A</v>
      </c>
      <c r="G14" s="18" t="e">
        <f>'Podsumowanie A'!J38</f>
        <v>#REF!</v>
      </c>
      <c r="H14" s="18" t="e">
        <f>'Podsumowanie A'!K38</f>
        <v>#REF!</v>
      </c>
      <c r="I14" s="18" t="e">
        <f>'Podsumowanie A'!L38</f>
        <v>#REF!</v>
      </c>
      <c r="J14" s="18" t="e">
        <f>'Podsumowanie A'!M38</f>
        <v>#REF!</v>
      </c>
      <c r="K14" s="18" t="e">
        <f>'Podsumowanie A'!N38</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vt:i4>
      </vt:variant>
    </vt:vector>
  </HeadingPairs>
  <TitlesOfParts>
    <vt:vector size="6" baseType="lpstr">
      <vt:lpstr>Oferty</vt:lpstr>
      <vt:lpstr>Arkusz1</vt:lpstr>
      <vt:lpstr>Przeliczenie CAD</vt:lpstr>
      <vt:lpstr>Podsumowanie A</vt:lpstr>
      <vt:lpstr>Podsumowanie B</vt:lpstr>
      <vt:lpstr>Arkusz1!OLE_LINK1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Szpak Marcin</dc:creator>
  <cp:lastModifiedBy>Instalbud PC-5</cp:lastModifiedBy>
  <cp:lastPrinted>2018-03-08T09:05:07Z</cp:lastPrinted>
  <dcterms:created xsi:type="dcterms:W3CDTF">2014-11-19T08:07:40Z</dcterms:created>
  <dcterms:modified xsi:type="dcterms:W3CDTF">2018-04-25T06:39:34Z</dcterms:modified>
</cp:coreProperties>
</file>